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9315" windowHeight="4695" firstSheet="2" activeTab="4"/>
  </bookViews>
  <sheets>
    <sheet name="Población de Tuluá 2015 (Edad)" sheetId="1" r:id="rId1"/>
    <sheet name="Hogares (Estratos)" sheetId="2" r:id="rId2"/>
    <sheet name="Empresas (Tamaño)" sheetId="3" r:id="rId3"/>
    <sheet name="Cálculo de la muestra" sheetId="5" r:id="rId4"/>
    <sheet name="Matriz Perfil Competitivo (MPC)" sheetId="6" r:id="rId5"/>
    <sheet name="Ficha de puesto de trabajo" sheetId="7" r:id="rId6"/>
  </sheets>
  <calcPr calcId="145621"/>
</workbook>
</file>

<file path=xl/calcChain.xml><?xml version="1.0" encoding="utf-8"?>
<calcChain xmlns="http://schemas.openxmlformats.org/spreadsheetml/2006/main">
  <c r="E10" i="6" l="1"/>
  <c r="G10" i="6"/>
  <c r="I10" i="6"/>
  <c r="I5" i="6" l="1"/>
  <c r="I6" i="6"/>
  <c r="I7" i="6"/>
  <c r="I8" i="6"/>
  <c r="I9" i="6"/>
  <c r="I11" i="6"/>
  <c r="I4" i="6"/>
  <c r="G5" i="6"/>
  <c r="G6" i="6"/>
  <c r="G7" i="6"/>
  <c r="G8" i="6"/>
  <c r="G9" i="6"/>
  <c r="G11" i="6"/>
  <c r="G4" i="6"/>
  <c r="E5" i="6"/>
  <c r="E6" i="6"/>
  <c r="E7" i="6"/>
  <c r="E8" i="6"/>
  <c r="E9" i="6"/>
  <c r="E11" i="6"/>
  <c r="E4" i="6"/>
  <c r="C12" i="6"/>
  <c r="E12" i="6" l="1"/>
  <c r="I12" i="6"/>
  <c r="G12" i="6"/>
  <c r="C9" i="5" l="1"/>
  <c r="C5" i="5"/>
  <c r="C8" i="5" s="1"/>
  <c r="C10" i="5" l="1"/>
  <c r="D7" i="3" l="1"/>
  <c r="D4" i="3"/>
  <c r="D5" i="3"/>
  <c r="D6" i="3"/>
  <c r="D3" i="3"/>
  <c r="C7" i="3"/>
  <c r="N22" i="1"/>
  <c r="N7" i="1" s="1"/>
  <c r="J11" i="1"/>
  <c r="K8" i="1" s="1"/>
  <c r="E22" i="1"/>
  <c r="F6" i="1" s="1"/>
  <c r="C22" i="1"/>
  <c r="D9" i="1" s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O22" i="1" l="1"/>
  <c r="O8" i="1" s="1"/>
  <c r="N5" i="1"/>
  <c r="N18" i="1"/>
  <c r="N14" i="1"/>
  <c r="N10" i="1"/>
  <c r="N6" i="1"/>
  <c r="N21" i="1"/>
  <c r="N17" i="1"/>
  <c r="N13" i="1"/>
  <c r="N9" i="1"/>
  <c r="N20" i="1"/>
  <c r="N16" i="1"/>
  <c r="N12" i="1"/>
  <c r="N8" i="1"/>
  <c r="O17" i="1"/>
  <c r="P17" i="1" s="1"/>
  <c r="N19" i="1"/>
  <c r="N15" i="1"/>
  <c r="N11" i="1"/>
  <c r="O12" i="1"/>
  <c r="F20" i="1"/>
  <c r="F12" i="1"/>
  <c r="F18" i="1"/>
  <c r="F10" i="1"/>
  <c r="F16" i="1"/>
  <c r="F8" i="1"/>
  <c r="F5" i="1"/>
  <c r="F14" i="1"/>
  <c r="F21" i="1"/>
  <c r="F17" i="1"/>
  <c r="F13" i="1"/>
  <c r="F9" i="1"/>
  <c r="F19" i="1"/>
  <c r="F15" i="1"/>
  <c r="F11" i="1"/>
  <c r="F7" i="1"/>
  <c r="K5" i="1"/>
  <c r="K7" i="1"/>
  <c r="K10" i="1"/>
  <c r="K6" i="1"/>
  <c r="K9" i="1"/>
  <c r="D20" i="1"/>
  <c r="D16" i="1"/>
  <c r="D12" i="1"/>
  <c r="D8" i="1"/>
  <c r="D19" i="1"/>
  <c r="D15" i="1"/>
  <c r="D11" i="1"/>
  <c r="D7" i="1"/>
  <c r="D5" i="1"/>
  <c r="D18" i="1"/>
  <c r="D14" i="1"/>
  <c r="D10" i="1"/>
  <c r="D6" i="1"/>
  <c r="D21" i="1"/>
  <c r="D17" i="1"/>
  <c r="D13" i="1"/>
  <c r="G22" i="1"/>
  <c r="E23" i="1" s="1"/>
  <c r="P8" i="1" l="1"/>
  <c r="O14" i="1"/>
  <c r="P14" i="1" s="1"/>
  <c r="O11" i="1"/>
  <c r="P12" i="1"/>
  <c r="O16" i="1"/>
  <c r="P16" i="1" s="1"/>
  <c r="O13" i="1"/>
  <c r="P13" i="1" s="1"/>
  <c r="O7" i="1"/>
  <c r="P7" i="1" s="1"/>
  <c r="O10" i="1"/>
  <c r="P10" i="1" s="1"/>
  <c r="O20" i="1"/>
  <c r="P20" i="1" s="1"/>
  <c r="O21" i="1"/>
  <c r="P21" i="1" s="1"/>
  <c r="O18" i="1"/>
  <c r="P18" i="1" s="1"/>
  <c r="O15" i="1"/>
  <c r="P15" i="1" s="1"/>
  <c r="P11" i="1"/>
  <c r="O9" i="1"/>
  <c r="P9" i="1" s="1"/>
  <c r="O6" i="1"/>
  <c r="P6" i="1" s="1"/>
  <c r="O5" i="1"/>
  <c r="P5" i="1" s="1"/>
  <c r="O19" i="1"/>
  <c r="P19" i="1" s="1"/>
  <c r="F22" i="1"/>
  <c r="C23" i="1"/>
  <c r="K11" i="1"/>
  <c r="D22" i="1"/>
  <c r="P22" i="1" l="1"/>
  <c r="C10" i="2" l="1"/>
  <c r="D6" i="2" s="1"/>
  <c r="D9" i="2" l="1"/>
  <c r="D5" i="2"/>
  <c r="D8" i="2"/>
  <c r="D7" i="2"/>
  <c r="D4" i="2"/>
  <c r="D10" i="2" s="1"/>
</calcChain>
</file>

<file path=xl/sharedStrings.xml><?xml version="1.0" encoding="utf-8"?>
<sst xmlns="http://schemas.openxmlformats.org/spreadsheetml/2006/main" count="132" uniqueCount="100">
  <si>
    <t>HOGARES EN TULUÁ (2015)</t>
  </si>
  <si>
    <t>ESTRATO</t>
  </si>
  <si>
    <t>HOGARES</t>
  </si>
  <si>
    <t>%</t>
  </si>
  <si>
    <t>Estrato 1</t>
  </si>
  <si>
    <t>Estrato 2</t>
  </si>
  <si>
    <t>Estrato 3</t>
  </si>
  <si>
    <t>Estrato 4</t>
  </si>
  <si>
    <t>Estrato 5</t>
  </si>
  <si>
    <t>Estrato 6</t>
  </si>
  <si>
    <t xml:space="preserve">TOTAL </t>
  </si>
  <si>
    <t>TOTAL</t>
  </si>
  <si>
    <t>0 - 4 Años</t>
  </si>
  <si>
    <t>5 - 9 Años</t>
  </si>
  <si>
    <t>10 - 14 Años</t>
  </si>
  <si>
    <t>15 - 19 Años</t>
  </si>
  <si>
    <t>20 - 24 Años</t>
  </si>
  <si>
    <t>25 - 29 Años</t>
  </si>
  <si>
    <t xml:space="preserve">30 - 34 Años </t>
  </si>
  <si>
    <t xml:space="preserve">40 - 44 Años </t>
  </si>
  <si>
    <t>45 - 49 Años</t>
  </si>
  <si>
    <t>50 - 54 Años</t>
  </si>
  <si>
    <t>55 - 59 Años</t>
  </si>
  <si>
    <t>60 - 64 Años</t>
  </si>
  <si>
    <t>65 - 69 Años</t>
  </si>
  <si>
    <t>70 - 74 Años</t>
  </si>
  <si>
    <t>75 - 79 Años</t>
  </si>
  <si>
    <t>80 y Más</t>
  </si>
  <si>
    <t>HOMBRES</t>
  </si>
  <si>
    <t>MUJERES</t>
  </si>
  <si>
    <t>GRUPOS           DE EDAD</t>
  </si>
  <si>
    <t>POBLACIÓN DEL MUNICIPIO DE TULUÁ 
CLASIFICADA POR EDADES (2015)</t>
  </si>
  <si>
    <t>HABITANTES</t>
  </si>
  <si>
    <t>POBLACIÓN DE TULUÁ CLASIFICADA POR ESTRATOS</t>
  </si>
  <si>
    <t>GRUPOS
 DE EDAD</t>
  </si>
  <si>
    <t>35 - 39 Años</t>
  </si>
  <si>
    <t xml:space="preserve">EMPRESAS SEGÚN TAMAÑO </t>
  </si>
  <si>
    <t>MICRO</t>
  </si>
  <si>
    <t>PEQUEÑAS</t>
  </si>
  <si>
    <t>MEDIANAS</t>
  </si>
  <si>
    <t>GRANDE</t>
  </si>
  <si>
    <t>* Ver el listado de empresas de la cámara de comercio de Tuluá.</t>
  </si>
  <si>
    <t xml:space="preserve">* Con este mercado objetivo se podría realizar la investigación de mercado con muestreo probabilístico. </t>
  </si>
  <si>
    <t xml:space="preserve">* Para aplicar el muestreo probabilístico se tiene que tener una lista con todos los miembros que componen el universo muestral. </t>
  </si>
  <si>
    <t>N</t>
  </si>
  <si>
    <t>P</t>
  </si>
  <si>
    <t>Q</t>
  </si>
  <si>
    <t>Z</t>
  </si>
  <si>
    <t>E</t>
  </si>
  <si>
    <t>CÁLCULO MUESTRAL</t>
  </si>
  <si>
    <t>MUESTRA</t>
  </si>
  <si>
    <t>* El error máximo permitido es del 12%</t>
  </si>
  <si>
    <t>* La confianza minima permitida es del 90%</t>
  </si>
  <si>
    <t>Seguridad del 90%</t>
  </si>
  <si>
    <t>Seguridad del 95%</t>
  </si>
  <si>
    <t>Seguridad del 97,5%</t>
  </si>
  <si>
    <t>Seguridad del 99%</t>
  </si>
  <si>
    <t>DESVIACIÓN ESTANDAR</t>
  </si>
  <si>
    <t>FACTORES CLAVE DE ÉXITO</t>
  </si>
  <si>
    <t>PESO</t>
  </si>
  <si>
    <t>Calif.</t>
  </si>
  <si>
    <t>Resultado Ponderado</t>
  </si>
  <si>
    <t>Σ</t>
  </si>
  <si>
    <t>IFI-1</t>
  </si>
  <si>
    <t>IFI-2</t>
  </si>
  <si>
    <t>IFI-3</t>
  </si>
  <si>
    <t>FICHA DE PUESTO DE TRABAJO</t>
  </si>
  <si>
    <t>DENOMINACIÓN DEL PUESTO DE TRABAJO</t>
  </si>
  <si>
    <t>FUNCIONES</t>
  </si>
  <si>
    <t xml:space="preserve">Compras </t>
  </si>
  <si>
    <t xml:space="preserve">Contabilidad / Finanzas </t>
  </si>
  <si>
    <t>Comercial / Atención al cliente</t>
  </si>
  <si>
    <t>RR.HH / Administración</t>
  </si>
  <si>
    <t xml:space="preserve">Calidad </t>
  </si>
  <si>
    <t>Mantenimiento y almacén</t>
  </si>
  <si>
    <t>Logística externa</t>
  </si>
  <si>
    <t>Logística interna</t>
  </si>
  <si>
    <t>Prestación de servicios</t>
  </si>
  <si>
    <t>Ajuste de máquinas</t>
  </si>
  <si>
    <t xml:space="preserve">Diseño del proceso </t>
  </si>
  <si>
    <t>Limpieza locativa</t>
  </si>
  <si>
    <t>ACTIVIDADES Y RESPONSABILIDADES</t>
  </si>
  <si>
    <t>FORMACIÓN ACADÉMICA</t>
  </si>
  <si>
    <t>EXPERIENCIA LABORAL</t>
  </si>
  <si>
    <t>SALARIO</t>
  </si>
  <si>
    <t>LOGO DE LA EMPRESA</t>
  </si>
  <si>
    <t>Razón Social</t>
  </si>
  <si>
    <t>"Slogan"</t>
  </si>
  <si>
    <t>PERSONAL A SU CARGO ó JEFE INMEDIATO</t>
  </si>
  <si>
    <t>Precio</t>
  </si>
  <si>
    <t>Variedad en el menú</t>
  </si>
  <si>
    <t>Calidad en el producto y la atención</t>
  </si>
  <si>
    <t>Comodidad del local</t>
  </si>
  <si>
    <t xml:space="preserve">Innovación en los menus </t>
  </si>
  <si>
    <t>Higiene</t>
  </si>
  <si>
    <t>Ubicación</t>
  </si>
  <si>
    <t>Posicionamiento del negocio</t>
  </si>
  <si>
    <t>LOS DEL       SABOR SABOR</t>
  </si>
  <si>
    <t>Asadero y restaurante la 33</t>
  </si>
  <si>
    <t>Porciones y algo 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</si>
</sst>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2"/>
      <color rgb="FFFFFFFF"/>
      <name val="Verdana"/>
      <family val="2"/>
    </font>
    <font>
      <sz val="12"/>
      <color rgb="FF000000"/>
      <name val="Verdana"/>
      <family val="2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2"/>
      <name val="Verdana"/>
      <family val="2"/>
    </font>
    <font>
      <b/>
      <sz val="11"/>
      <color rgb="FFFFFFFF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b/>
      <sz val="17"/>
      <color theme="1"/>
      <name val="Verdana"/>
      <family val="2"/>
    </font>
    <font>
      <sz val="50"/>
      <color rgb="FF0070C0"/>
      <name val="Quango"/>
      <family val="3"/>
    </font>
    <font>
      <sz val="50"/>
      <color rgb="FFF117D2"/>
      <name val="TypoUpright BT"/>
      <family val="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244062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4D79B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2" borderId="0" xfId="0" applyFill="1"/>
    <xf numFmtId="0" fontId="5" fillId="5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64" fontId="5" fillId="5" borderId="3" xfId="1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3" fillId="2" borderId="0" xfId="0" applyFont="1" applyFill="1"/>
    <xf numFmtId="0" fontId="2" fillId="3" borderId="1" xfId="0" applyNumberFormat="1" applyFont="1" applyFill="1" applyBorder="1" applyAlignment="1">
      <alignment horizontal="right"/>
    </xf>
    <xf numFmtId="0" fontId="2" fillId="3" borderId="4" xfId="0" applyNumberFormat="1" applyFont="1" applyFill="1" applyBorder="1" applyAlignment="1">
      <alignment horizontal="right"/>
    </xf>
    <xf numFmtId="3" fontId="0" fillId="2" borderId="0" xfId="0" applyNumberFormat="1" applyFill="1"/>
    <xf numFmtId="0" fontId="0" fillId="2" borderId="0" xfId="0" applyNumberFormat="1" applyFill="1"/>
    <xf numFmtId="3" fontId="3" fillId="8" borderId="4" xfId="0" applyNumberFormat="1" applyFont="1" applyFill="1" applyBorder="1" applyAlignment="1">
      <alignment horizontal="center"/>
    </xf>
    <xf numFmtId="1" fontId="0" fillId="2" borderId="0" xfId="0" applyNumberFormat="1" applyFill="1"/>
    <xf numFmtId="10" fontId="3" fillId="2" borderId="0" xfId="1" applyNumberFormat="1" applyFont="1" applyFill="1" applyBorder="1" applyAlignment="1"/>
    <xf numFmtId="0" fontId="11" fillId="10" borderId="4" xfId="0" applyFont="1" applyFill="1" applyBorder="1" applyAlignment="1">
      <alignment horizontal="center"/>
    </xf>
    <xf numFmtId="0" fontId="11" fillId="4" borderId="4" xfId="0" applyNumberFormat="1" applyFont="1" applyFill="1" applyBorder="1" applyAlignment="1">
      <alignment horizontal="center"/>
    </xf>
    <xf numFmtId="16" fontId="11" fillId="4" borderId="4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10" fontId="9" fillId="2" borderId="4" xfId="1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/>
    </xf>
    <xf numFmtId="10" fontId="10" fillId="2" borderId="4" xfId="0" applyNumberFormat="1" applyFont="1" applyFill="1" applyBorder="1" applyAlignment="1">
      <alignment horizontal="center" vertical="center"/>
    </xf>
    <xf numFmtId="10" fontId="3" fillId="12" borderId="4" xfId="1" applyNumberFormat="1" applyFont="1" applyFill="1" applyBorder="1" applyAlignment="1">
      <alignment horizontal="center"/>
    </xf>
    <xf numFmtId="10" fontId="3" fillId="12" borderId="0" xfId="1" applyNumberFormat="1" applyFont="1" applyFill="1" applyBorder="1" applyAlignment="1"/>
    <xf numFmtId="0" fontId="11" fillId="4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right"/>
    </xf>
    <xf numFmtId="10" fontId="3" fillId="2" borderId="4" xfId="0" applyNumberFormat="1" applyFont="1" applyFill="1" applyBorder="1"/>
    <xf numFmtId="10" fontId="4" fillId="2" borderId="4" xfId="0" applyNumberFormat="1" applyFont="1" applyFill="1" applyBorder="1"/>
    <xf numFmtId="10" fontId="6" fillId="11" borderId="4" xfId="1" applyNumberFormat="1" applyFont="1" applyFill="1" applyBorder="1" applyAlignment="1">
      <alignment horizontal="right"/>
    </xf>
    <xf numFmtId="10" fontId="7" fillId="11" borderId="4" xfId="1" applyNumberFormat="1" applyFont="1" applyFill="1" applyBorder="1" applyAlignment="1">
      <alignment horizontal="right"/>
    </xf>
    <xf numFmtId="0" fontId="11" fillId="4" borderId="4" xfId="0" applyFont="1" applyFill="1" applyBorder="1"/>
    <xf numFmtId="0" fontId="2" fillId="3" borderId="4" xfId="0" applyFont="1" applyFill="1" applyBorder="1"/>
    <xf numFmtId="10" fontId="3" fillId="2" borderId="4" xfId="1" applyNumberFormat="1" applyFont="1" applyFill="1" applyBorder="1"/>
    <xf numFmtId="10" fontId="4" fillId="2" borderId="4" xfId="1" applyNumberFormat="1" applyFont="1" applyFill="1" applyBorder="1"/>
    <xf numFmtId="0" fontId="8" fillId="0" borderId="4" xfId="0" applyFont="1" applyBorder="1"/>
    <xf numFmtId="0" fontId="3" fillId="0" borderId="0" xfId="0" applyFont="1"/>
    <xf numFmtId="0" fontId="3" fillId="0" borderId="4" xfId="0" applyFont="1" applyBorder="1" applyAlignment="1">
      <alignment horizontal="right"/>
    </xf>
    <xf numFmtId="1" fontId="3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165" fontId="4" fillId="8" borderId="4" xfId="0" applyNumberFormat="1" applyFont="1" applyFill="1" applyBorder="1" applyAlignment="1">
      <alignment horizontal="right"/>
    </xf>
    <xf numFmtId="9" fontId="3" fillId="0" borderId="4" xfId="1" applyFont="1" applyBorder="1" applyAlignment="1">
      <alignment horizontal="right"/>
    </xf>
    <xf numFmtId="0" fontId="8" fillId="9" borderId="4" xfId="0" applyFont="1" applyFill="1" applyBorder="1"/>
    <xf numFmtId="0" fontId="3" fillId="9" borderId="4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wrapText="1"/>
    </xf>
    <xf numFmtId="2" fontId="13" fillId="7" borderId="4" xfId="0" applyNumberFormat="1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right" wrapText="1"/>
    </xf>
    <xf numFmtId="0" fontId="12" fillId="5" borderId="4" xfId="0" applyFont="1" applyFill="1" applyBorder="1" applyAlignment="1">
      <alignment horizontal="center"/>
    </xf>
    <xf numFmtId="2" fontId="14" fillId="13" borderId="4" xfId="0" applyNumberFormat="1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0" xfId="0" applyFont="1" applyFill="1" applyBorder="1"/>
    <xf numFmtId="0" fontId="3" fillId="2" borderId="12" xfId="0" applyFont="1" applyFill="1" applyBorder="1"/>
    <xf numFmtId="0" fontId="3" fillId="2" borderId="6" xfId="0" applyFont="1" applyFill="1" applyBorder="1"/>
    <xf numFmtId="0" fontId="3" fillId="2" borderId="0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7" xfId="0" applyFont="1" applyFill="1" applyBorder="1"/>
    <xf numFmtId="0" fontId="3" fillId="2" borderId="5" xfId="0" applyFont="1" applyFill="1" applyBorder="1"/>
    <xf numFmtId="0" fontId="3" fillId="2" borderId="9" xfId="0" applyFont="1" applyFill="1" applyBorder="1"/>
    <xf numFmtId="0" fontId="0" fillId="2" borderId="0" xfId="0" applyFill="1" applyAlignment="1">
      <alignment wrapText="1"/>
    </xf>
    <xf numFmtId="1" fontId="13" fillId="7" borderId="4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wrapText="1"/>
    </xf>
    <xf numFmtId="0" fontId="2" fillId="3" borderId="0" xfId="0" applyNumberFormat="1" applyFont="1" applyFill="1" applyBorder="1" applyAlignment="1">
      <alignment horizontal="center" wrapText="1"/>
    </xf>
    <xf numFmtId="0" fontId="2" fillId="3" borderId="5" xfId="0" applyNumberFormat="1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571500</xdr:colOff>
      <xdr:row>1</xdr:row>
      <xdr:rowOff>28574</xdr:rowOff>
    </xdr:from>
    <xdr:ext cx="5715000" cy="8672054"/>
    <xdr:sp macro="" textlink="">
      <xdr:nvSpPr>
        <xdr:cNvPr id="4" name="3 CuadroTexto"/>
        <xdr:cNvSpPr txBox="1"/>
      </xdr:nvSpPr>
      <xdr:spPr>
        <a:xfrm>
          <a:off x="6029325" y="219074"/>
          <a:ext cx="5715000" cy="86720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hangingPunct="0"/>
          <a:r>
            <a:rPr lang="es-ES" sz="1200" b="1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CÁLCULO DE LA MUESTRA </a:t>
          </a:r>
          <a:endParaRPr lang="es-CO" sz="120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hangingPunct="0"/>
          <a:r>
            <a:rPr lang="es-ES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 </a:t>
          </a:r>
          <a:endParaRPr lang="es-CO" sz="120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hangingPunct="0"/>
          <a:r>
            <a:rPr lang="es-ES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La población de estudio es finita por lo que se utilizará la siguiente fórmula para calcular la muestra:</a:t>
          </a:r>
        </a:p>
        <a:p>
          <a:pPr hangingPunct="0"/>
          <a:endParaRPr lang="es-CO" sz="120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hangingPunct="0"/>
          <a:r>
            <a:rPr lang="es-ES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 </a:t>
          </a:r>
        </a:p>
        <a:p>
          <a:pPr hangingPunct="0"/>
          <a:endParaRPr lang="es-ES" sz="120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hangingPunct="0"/>
          <a:endParaRPr lang="es-ES" sz="120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hangingPunct="0"/>
          <a:endParaRPr lang="es-CO" sz="120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hangingPunct="0"/>
          <a:r>
            <a:rPr lang="es-ES" sz="1200" b="1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n: </a:t>
          </a:r>
          <a:r>
            <a:rPr lang="es-ES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Número de elementos de la muestra.</a:t>
          </a:r>
          <a:endParaRPr lang="es-CO" sz="120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hangingPunct="0"/>
          <a:r>
            <a:rPr lang="es-ES" sz="1200" b="1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N: </a:t>
          </a:r>
          <a:r>
            <a:rPr lang="es-ES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Número de elementos de la población o universo: </a:t>
          </a:r>
          <a:endParaRPr lang="es-CO" sz="120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hangingPunct="0"/>
          <a:r>
            <a:rPr lang="es-ES" sz="1200" b="1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P/Q: </a:t>
          </a:r>
          <a:r>
            <a:rPr lang="es-ES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Probabilidad que se presente el fenómeno: p= 0.5; q= 0.5</a:t>
          </a:r>
          <a:endParaRPr lang="es-CO" sz="120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hangingPunct="0"/>
          <a:r>
            <a:rPr lang="es-ES" sz="1200" b="1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Z: </a:t>
          </a:r>
          <a:r>
            <a:rPr lang="es-ES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Valor critico correspondiente al nivel de confianza elegido:</a:t>
          </a:r>
          <a:endParaRPr lang="es-CO" sz="120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hangingPunct="0"/>
          <a:r>
            <a:rPr lang="es-ES" sz="1200" b="1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E: </a:t>
          </a:r>
          <a:r>
            <a:rPr lang="es-ES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Margen de error permitido:</a:t>
          </a:r>
        </a:p>
        <a:p>
          <a:pPr hangingPunct="0"/>
          <a:endParaRPr lang="es-ES" sz="120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hangingPunct="0"/>
          <a:endParaRPr lang="es-ES" sz="120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hangingPunct="0"/>
          <a:endParaRPr lang="es-ES" sz="120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hangingPunct="0"/>
          <a:endParaRPr lang="es-CO" sz="120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hangingPunct="0"/>
          <a:r>
            <a:rPr lang="es-ES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 </a:t>
          </a:r>
          <a:endParaRPr lang="es-CO" sz="120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hangingPunct="0"/>
          <a:r>
            <a:rPr lang="es-ES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Dada una confianza del ____ y un error del _____</a:t>
          </a:r>
          <a:r>
            <a:rPr lang="es-ES" sz="12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 determinó que la emprendedora deberá realizar en total _____ encuestas al segmento poblacional previamente establecido.</a:t>
          </a:r>
          <a:endParaRPr lang="es-CO" sz="120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hangingPunct="0"/>
          <a:r>
            <a:rPr lang="es-ES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 </a:t>
          </a:r>
          <a:endParaRPr lang="es-CO" sz="120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hangingPunct="0"/>
          <a:r>
            <a:rPr lang="es-ES" sz="1200" b="1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TIPO DE MUESTREO</a:t>
          </a:r>
          <a:endParaRPr lang="es-CO" sz="120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hangingPunct="0"/>
          <a:r>
            <a:rPr lang="es-ES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</a:t>
          </a:r>
          <a:r>
            <a:rPr lang="es-ES" sz="1200" b="1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</a:t>
          </a:r>
          <a:r>
            <a:rPr lang="es-ES" sz="1200" b="1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probabilistico: </a:t>
          </a:r>
          <a:endParaRPr lang="es-CO" sz="1200" b="1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hangingPunct="0"/>
          <a:r>
            <a:rPr lang="es-ES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Dadas las limitaciones monetarias y de mano de obra, el tipo de muestreo recomendado al emprendedor</a:t>
          </a:r>
          <a:r>
            <a:rPr lang="es-ES" sz="12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(a) </a:t>
          </a:r>
          <a:r>
            <a:rPr lang="es-ES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es el muestreo no probabilístico para facilitar de esta forma la realización de las encuestas ya que el investigador tiene plena libertad para seleccionar a la persona a la que desea encuestar ya sea por accesibilidad o por criterios subjetivos.</a:t>
          </a:r>
          <a:endParaRPr lang="es-CO" sz="120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endParaRPr lang="es-CO" sz="1100"/>
        </a:p>
        <a:p>
          <a:r>
            <a:rPr lang="es-CO" sz="1200" b="1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Probabilistico</a:t>
          </a:r>
          <a:r>
            <a:rPr lang="es-CO" sz="1100" b="1"/>
            <a:t>:</a:t>
          </a:r>
          <a:r>
            <a:rPr lang="es-CO" sz="1100" b="1" baseline="0"/>
            <a:t> </a:t>
          </a:r>
        </a:p>
        <a:p>
          <a:pPr marL="0" indent="0" hangingPunct="0"/>
          <a:r>
            <a:rPr lang="es-ES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Ya que la cámara de comercio</a:t>
          </a:r>
          <a:r>
            <a:rPr lang="es-ES" sz="12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puede suministrar una base datos con todas las empresas</a:t>
          </a:r>
          <a:r>
            <a:rPr lang="es-ES" sz="12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formalizadas</a:t>
          </a:r>
          <a:r>
            <a:rPr lang="es-ES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</a:t>
          </a:r>
          <a:r>
            <a:rPr lang="es-ES" sz="12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el</a:t>
          </a:r>
          <a:r>
            <a:rPr lang="es-ES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municipio de Tuluá; el/la emprendedor</a:t>
          </a:r>
          <a:r>
            <a:rPr lang="es-ES" sz="12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(a)</a:t>
          </a:r>
          <a:r>
            <a:rPr lang="es-ES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podrá utilizar en</a:t>
          </a:r>
          <a:r>
            <a:rPr lang="es-ES" sz="12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la investigación de mercado </a:t>
          </a:r>
          <a:r>
            <a:rPr lang="es-ES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el tipo de muestreo probabilístico, pues se podrá</a:t>
          </a:r>
          <a:r>
            <a:rPr lang="es-ES" sz="12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garantizar</a:t>
          </a:r>
          <a:r>
            <a:rPr lang="es-ES" sz="12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la aleatoriedad en la selección del</a:t>
          </a:r>
          <a:r>
            <a:rPr lang="es-ES" sz="12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objeto de estudio</a:t>
          </a:r>
          <a:r>
            <a:rPr lang="es-ES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(todos tienen la misma posibilidad de ser escogidos). </a:t>
          </a:r>
        </a:p>
        <a:p>
          <a:pPr marL="0" indent="0" hangingPunct="0"/>
          <a:r>
            <a:rPr lang="es-ES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Este tipo de muestreo elimina todos los sesgos del que</a:t>
          </a:r>
          <a:r>
            <a:rPr lang="es-ES" sz="12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 pueden presentar en la investigación;</a:t>
          </a:r>
          <a:r>
            <a:rPr lang="es-ES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presentado resultados representativos</a:t>
          </a:r>
          <a:r>
            <a:rPr lang="es-ES" sz="12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confiables </a:t>
          </a:r>
          <a:r>
            <a:rPr lang="es-ES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 la población</a:t>
          </a:r>
          <a:r>
            <a:rPr lang="es-ES" sz="12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estudiada</a:t>
          </a:r>
          <a:r>
            <a:rPr lang="es-ES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. </a:t>
          </a:r>
          <a:endParaRPr lang="es-CO" sz="120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 hangingPunct="0"/>
          <a:r>
            <a:rPr lang="es-ES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 aplicará el muestreo aleatorio simple (MAS) pues se seleccionará al azar al sujeto de estudio de una lista donde se encuentra incluida toda la población o universo muestral (base de datos). </a:t>
          </a:r>
          <a:endParaRPr lang="es-CO" sz="120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endParaRPr lang="es-CO" sz="1100"/>
        </a:p>
      </xdr:txBody>
    </xdr:sp>
    <xdr:clientData/>
  </xdr:oneCellAnchor>
  <xdr:twoCellAnchor editAs="oneCell">
    <xdr:from>
      <xdr:col>6</xdr:col>
      <xdr:colOff>638175</xdr:colOff>
      <xdr:row>6</xdr:row>
      <xdr:rowOff>66674</xdr:rowOff>
    </xdr:from>
    <xdr:to>
      <xdr:col>10</xdr:col>
      <xdr:colOff>114300</xdr:colOff>
      <xdr:row>11</xdr:row>
      <xdr:rowOff>95250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09674"/>
          <a:ext cx="2524125" cy="60007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647700</xdr:colOff>
      <xdr:row>17</xdr:row>
      <xdr:rowOff>114300</xdr:rowOff>
    </xdr:from>
    <xdr:ext cx="3676651" cy="81304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5 CuadroTexto"/>
            <xdr:cNvSpPr txBox="1"/>
          </xdr:nvSpPr>
          <xdr:spPr>
            <a:xfrm>
              <a:off x="6105525" y="2971800"/>
              <a:ext cx="3676651" cy="8130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s-CO" sz="2100" b="0" i="1">
                          <a:latin typeface="Cambria Math"/>
                        </a:rPr>
                      </m:ctrlPr>
                    </m:fPr>
                    <m:num>
                      <m:sSup>
                        <m:sSupPr>
                          <m:ctrlPr>
                            <a:rPr lang="es-CO" sz="2100" i="1">
                              <a:latin typeface="Cambria Math"/>
                            </a:rPr>
                          </m:ctrlPr>
                        </m:sSupPr>
                        <m:e>
                          <m:r>
                            <a:rPr lang="es-CO" sz="2100" b="0" i="1">
                              <a:latin typeface="Cambria Math"/>
                            </a:rPr>
                            <m:t>1,96</m:t>
                          </m:r>
                        </m:e>
                        <m:sup>
                          <m:r>
                            <a:rPr lang="es-CO" sz="2100" b="0" i="1">
                              <a:latin typeface="Cambria Math"/>
                            </a:rPr>
                            <m:t>2</m:t>
                          </m:r>
                        </m:sup>
                      </m:sSup>
                      <m:r>
                        <a:rPr lang="es-CO" sz="2100" b="0" i="1">
                          <a:latin typeface="Cambria Math"/>
                        </a:rPr>
                        <m:t>∗0,5∗0,5∗397</m:t>
                      </m:r>
                    </m:num>
                    <m:den>
                      <m:sSup>
                        <m:sSupPr>
                          <m:ctrlPr>
                            <a:rPr lang="es-CO" sz="2100" i="1">
                              <a:latin typeface="Cambria Math"/>
                            </a:rPr>
                          </m:ctrlPr>
                        </m:sSupPr>
                        <m:e>
                          <m:r>
                            <a:rPr lang="es-CO" sz="2100" b="0" i="1">
                              <a:latin typeface="Cambria Math"/>
                            </a:rPr>
                            <m:t>0,08</m:t>
                          </m:r>
                        </m:e>
                        <m:sup>
                          <m:r>
                            <a:rPr lang="es-CO" sz="2100" b="0" i="1">
                              <a:latin typeface="Cambria Math"/>
                            </a:rPr>
                            <m:t>2</m:t>
                          </m:r>
                        </m:sup>
                      </m:sSup>
                      <m:d>
                        <m:dPr>
                          <m:ctrlPr>
                            <a:rPr lang="es-CO" sz="2100" b="0" i="1">
                              <a:latin typeface="Cambria Math"/>
                            </a:rPr>
                          </m:ctrlPr>
                        </m:dPr>
                        <m:e>
                          <m:r>
                            <a:rPr lang="es-CO" sz="2100" b="0" i="1">
                              <a:latin typeface="Cambria Math"/>
                            </a:rPr>
                            <m:t>397−1</m:t>
                          </m:r>
                        </m:e>
                      </m:d>
                      <m:r>
                        <a:rPr lang="es-CO" sz="2100" b="0" i="1">
                          <a:latin typeface="Cambria Math"/>
                        </a:rPr>
                        <m:t>+</m:t>
                      </m:r>
                      <m:sSup>
                        <m:sSupPr>
                          <m:ctrlPr>
                            <a:rPr lang="es-CO" sz="2100" b="0" i="1">
                              <a:latin typeface="Cambria Math"/>
                            </a:rPr>
                          </m:ctrlPr>
                        </m:sSupPr>
                        <m:e>
                          <m:r>
                            <a:rPr lang="es-CO" sz="2100" b="0" i="1">
                              <a:latin typeface="Cambria Math"/>
                            </a:rPr>
                            <m:t>1,96</m:t>
                          </m:r>
                        </m:e>
                        <m:sup>
                          <m:r>
                            <a:rPr lang="es-CO" sz="2100" b="0" i="1">
                              <a:latin typeface="Cambria Math"/>
                            </a:rPr>
                            <m:t>2</m:t>
                          </m:r>
                        </m:sup>
                      </m:sSup>
                      <m:r>
                        <a:rPr lang="es-CO" sz="2100" b="0" i="1">
                          <a:latin typeface="Cambria Math"/>
                        </a:rPr>
                        <m:t>∗0,5∗0,5</m:t>
                      </m:r>
                    </m:den>
                  </m:f>
                </m:oMath>
              </a14:m>
              <a:r>
                <a:rPr lang="es-CO" sz="2100" b="0"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= 109</a:t>
              </a:r>
            </a:p>
            <a:p>
              <a:endParaRPr lang="es-CO" sz="1100"/>
            </a:p>
          </xdr:txBody>
        </xdr:sp>
      </mc:Choice>
      <mc:Fallback xmlns="">
        <xdr:sp macro="" textlink="">
          <xdr:nvSpPr>
            <xdr:cNvPr id="6" name="5 CuadroTexto"/>
            <xdr:cNvSpPr txBox="1"/>
          </xdr:nvSpPr>
          <xdr:spPr>
            <a:xfrm>
              <a:off x="6105525" y="2971800"/>
              <a:ext cx="3676651" cy="8130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s-CO" sz="2100" b="0" i="0">
                  <a:latin typeface="+mn-lt"/>
                </a:rPr>
                <a:t>(〖1,</a:t>
              </a:r>
              <a:r>
                <a:rPr lang="es-CO" sz="2100" b="0" i="0">
                  <a:latin typeface="Cambria Math"/>
                </a:rPr>
                <a:t>96</a:t>
              </a:r>
              <a:r>
                <a:rPr lang="es-CO" sz="2100" b="0" i="0">
                  <a:latin typeface="+mn-lt"/>
                </a:rPr>
                <a:t>〗^2∗0,5∗0,5∗</a:t>
              </a:r>
              <a:r>
                <a:rPr lang="es-CO" sz="2100" b="0" i="0">
                  <a:latin typeface="Cambria Math"/>
                </a:rPr>
                <a:t>397</a:t>
              </a:r>
              <a:r>
                <a:rPr lang="es-CO" sz="2100" b="0" i="0">
                  <a:latin typeface="+mn-lt"/>
                </a:rPr>
                <a:t>)/(〖0,</a:t>
              </a:r>
              <a:r>
                <a:rPr lang="es-CO" sz="2100" b="0" i="0">
                  <a:latin typeface="Cambria Math"/>
                </a:rPr>
                <a:t>08</a:t>
              </a:r>
              <a:r>
                <a:rPr lang="es-CO" sz="2100" b="0" i="0">
                  <a:latin typeface="+mn-lt"/>
                </a:rPr>
                <a:t>〗^2 (</a:t>
              </a:r>
              <a:r>
                <a:rPr lang="es-CO" sz="2100" b="0" i="0">
                  <a:latin typeface="Cambria Math"/>
                </a:rPr>
                <a:t>397</a:t>
              </a:r>
              <a:r>
                <a:rPr lang="es-CO" sz="2100" b="0" i="0">
                  <a:latin typeface="+mn-lt"/>
                </a:rPr>
                <a:t>−1)+〖1,</a:t>
              </a:r>
              <a:r>
                <a:rPr lang="es-CO" sz="2100" b="0" i="0">
                  <a:latin typeface="Cambria Math"/>
                </a:rPr>
                <a:t>96</a:t>
              </a:r>
              <a:r>
                <a:rPr lang="es-CO" sz="2100" b="0" i="0">
                  <a:latin typeface="+mn-lt"/>
                </a:rPr>
                <a:t>〗^2∗0,5∗0,5)</a:t>
              </a:r>
              <a:r>
                <a:rPr lang="es-CO" sz="2100" b="0"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= 109</a:t>
              </a:r>
            </a:p>
            <a:p>
              <a:endParaRPr lang="es-CO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695325</xdr:colOff>
      <xdr:row>12</xdr:row>
      <xdr:rowOff>95250</xdr:rowOff>
    </xdr:from>
    <xdr:ext cx="6181725" cy="2149756"/>
    <xdr:sp macro="" textlink="">
      <xdr:nvSpPr>
        <xdr:cNvPr id="2" name="1 CuadroTexto"/>
        <xdr:cNvSpPr txBox="1"/>
      </xdr:nvSpPr>
      <xdr:spPr>
        <a:xfrm>
          <a:off x="695325" y="2619375"/>
          <a:ext cx="6181725" cy="21497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rtl="0" eaLnBrk="1" latinLnBrk="0" hangingPunct="1"/>
          <a:r>
            <a:rPr lang="es-CO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La matriz del perfil competitivo identifica a los principales competidores de la empresa, así como sus fuerzas y debilidades particulares, en relación con una muestra de la posición estratégica de la empresa.</a:t>
          </a:r>
        </a:p>
        <a:p>
          <a:pPr rtl="0" eaLnBrk="1" latinLnBrk="0" hangingPunct="1"/>
          <a:endParaRPr lang="es-CO" sz="12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rtl="0" eaLnBrk="1" latinLnBrk="0" hangingPunct="1"/>
          <a:r>
            <a:rPr lang="es-CO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 los competidores se les calificara cada factor clave para el éxito de la siguiente manera: </a:t>
          </a:r>
        </a:p>
        <a:p>
          <a:pPr rtl="0" eaLnBrk="1" latinLnBrk="0" hangingPunct="1"/>
          <a:endParaRPr lang="es-CO" sz="12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rtl="0" eaLnBrk="1" latinLnBrk="0" hangingPunct="1"/>
          <a:r>
            <a:rPr lang="es-CO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 = Fortaleza importante. </a:t>
          </a:r>
          <a:endParaRPr lang="es-CO" sz="12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rtl="0" eaLnBrk="1" latinLnBrk="0" hangingPunct="1"/>
          <a:r>
            <a:rPr lang="es-CO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 = Fortaleza menor. </a:t>
          </a:r>
          <a:endParaRPr lang="es-CO" sz="12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rtl="0" eaLnBrk="1" latinLnBrk="0" hangingPunct="1"/>
          <a:r>
            <a:rPr lang="es-CO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 = Debilidad menor. </a:t>
          </a:r>
          <a:endParaRPr lang="es-CO" sz="12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rtl="0" eaLnBrk="1" latinLnBrk="0" hangingPunct="1"/>
          <a:r>
            <a:rPr lang="es-CO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 = Debilidad grave.</a:t>
          </a:r>
          <a:endParaRPr lang="es-CO" sz="12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2:P23"/>
  <sheetViews>
    <sheetView topLeftCell="A2" workbookViewId="0">
      <selection activeCell="J5" sqref="J5"/>
    </sheetView>
  </sheetViews>
  <sheetFormatPr baseColWidth="10" defaultRowHeight="15" x14ac:dyDescent="0.25"/>
  <cols>
    <col min="1" max="1" width="7.140625" style="1" customWidth="1"/>
    <col min="2" max="2" width="17.85546875" style="1" bestFit="1" customWidth="1"/>
    <col min="3" max="3" width="14.28515625" style="1" customWidth="1"/>
    <col min="4" max="4" width="9.28515625" style="1" hidden="1" customWidth="1"/>
    <col min="5" max="5" width="14.28515625" style="1" customWidth="1"/>
    <col min="6" max="6" width="9.28515625" style="1" hidden="1" customWidth="1"/>
    <col min="7" max="7" width="13" style="9" customWidth="1"/>
    <col min="8" max="8" width="7.140625" style="1" customWidth="1"/>
    <col min="9" max="9" width="13.42578125" style="1" bestFit="1" customWidth="1"/>
    <col min="10" max="10" width="18" style="1" bestFit="1" customWidth="1"/>
    <col min="11" max="11" width="12.85546875" style="1" bestFit="1" customWidth="1"/>
    <col min="12" max="12" width="7" style="1" customWidth="1"/>
    <col min="13" max="13" width="17.85546875" style="1" bestFit="1" customWidth="1"/>
    <col min="14" max="14" width="14.28515625" style="10" customWidth="1"/>
    <col min="15" max="15" width="14.140625" style="1" customWidth="1"/>
    <col min="16" max="16" width="14.28515625" style="1" customWidth="1"/>
    <col min="17" max="16384" width="11.42578125" style="1"/>
  </cols>
  <sheetData>
    <row r="2" spans="2:16" ht="29.25" customHeight="1" x14ac:dyDescent="0.25">
      <c r="B2" s="69" t="s">
        <v>31</v>
      </c>
      <c r="C2" s="69"/>
      <c r="D2" s="69"/>
      <c r="E2" s="69"/>
      <c r="F2" s="69"/>
      <c r="G2" s="69"/>
      <c r="I2" s="69" t="s">
        <v>33</v>
      </c>
      <c r="J2" s="69"/>
      <c r="K2" s="69"/>
    </row>
    <row r="3" spans="2:16" ht="14.25" customHeight="1" x14ac:dyDescent="0.25">
      <c r="B3" s="73" t="s">
        <v>30</v>
      </c>
      <c r="C3" s="64" t="s">
        <v>28</v>
      </c>
      <c r="D3" s="66" t="s">
        <v>3</v>
      </c>
      <c r="E3" s="64" t="s">
        <v>29</v>
      </c>
      <c r="F3" s="66" t="s">
        <v>3</v>
      </c>
      <c r="G3" s="72" t="s">
        <v>11</v>
      </c>
      <c r="I3" s="68" t="s">
        <v>1</v>
      </c>
      <c r="J3" s="68" t="s">
        <v>32</v>
      </c>
      <c r="K3" s="68" t="s">
        <v>3</v>
      </c>
      <c r="M3" s="70" t="s">
        <v>34</v>
      </c>
      <c r="N3" s="62" t="s">
        <v>28</v>
      </c>
      <c r="O3" s="62" t="s">
        <v>29</v>
      </c>
      <c r="P3" s="62" t="s">
        <v>11</v>
      </c>
    </row>
    <row r="4" spans="2:16" x14ac:dyDescent="0.25">
      <c r="B4" s="73"/>
      <c r="C4" s="65"/>
      <c r="D4" s="67"/>
      <c r="E4" s="65"/>
      <c r="F4" s="67"/>
      <c r="G4" s="72"/>
      <c r="I4" s="68"/>
      <c r="J4" s="68"/>
      <c r="K4" s="68"/>
      <c r="M4" s="71"/>
      <c r="N4" s="63"/>
      <c r="O4" s="63"/>
      <c r="P4" s="63"/>
    </row>
    <row r="5" spans="2:16" ht="15.75" x14ac:dyDescent="0.25">
      <c r="B5" s="15" t="s">
        <v>12</v>
      </c>
      <c r="C5" s="17">
        <v>8323</v>
      </c>
      <c r="D5" s="18">
        <f>(C5/$C$22)</f>
        <v>8.1844374735724187E-2</v>
      </c>
      <c r="E5" s="17">
        <v>7878</v>
      </c>
      <c r="F5" s="18">
        <f>(E5/$E$22)</f>
        <v>7.1686609945857405E-2</v>
      </c>
      <c r="G5" s="17">
        <f t="shared" ref="G5:G21" si="0">C5+E5</f>
        <v>16201</v>
      </c>
      <c r="I5" s="23">
        <v>1</v>
      </c>
      <c r="J5" s="17">
        <v>53666.306072688669</v>
      </c>
      <c r="K5" s="25">
        <f t="shared" ref="K5:K10" si="1">J5/$J$11</f>
        <v>0.25363586816212957</v>
      </c>
      <c r="M5" s="15" t="s">
        <v>12</v>
      </c>
      <c r="N5" s="17">
        <f>($N$22*D5)</f>
        <v>0</v>
      </c>
      <c r="O5" s="17">
        <f>($O$22*F5)</f>
        <v>0</v>
      </c>
      <c r="P5" s="17">
        <f>N5+O5</f>
        <v>0</v>
      </c>
    </row>
    <row r="6" spans="2:16" ht="15.75" x14ac:dyDescent="0.25">
      <c r="B6" s="16" t="s">
        <v>13</v>
      </c>
      <c r="C6" s="17">
        <v>8223</v>
      </c>
      <c r="D6" s="18">
        <f t="shared" ref="D6:D21" si="2">(C6/$C$22)</f>
        <v>8.0861022882597625E-2</v>
      </c>
      <c r="E6" s="17">
        <v>7767</v>
      </c>
      <c r="F6" s="18">
        <f t="shared" ref="F6:F21" si="3">(E6/$E$22)</f>
        <v>7.067655489330725E-2</v>
      </c>
      <c r="G6" s="17">
        <f t="shared" si="0"/>
        <v>15990</v>
      </c>
      <c r="I6" s="23">
        <v>2</v>
      </c>
      <c r="J6" s="17">
        <v>75896.77320405803</v>
      </c>
      <c r="K6" s="25">
        <f t="shared" si="1"/>
        <v>0.35870074486293191</v>
      </c>
      <c r="M6" s="16" t="s">
        <v>13</v>
      </c>
      <c r="N6" s="17">
        <f t="shared" ref="N6:N21" si="4">($N$22*D6)</f>
        <v>0</v>
      </c>
      <c r="O6" s="17">
        <f t="shared" ref="O6:O21" si="5">($O$22*F6)</f>
        <v>0</v>
      </c>
      <c r="P6" s="17">
        <f t="shared" ref="P6:P21" si="6">N6+O6</f>
        <v>0</v>
      </c>
    </row>
    <row r="7" spans="2:16" ht="15.75" x14ac:dyDescent="0.25">
      <c r="B7" s="15" t="s">
        <v>14</v>
      </c>
      <c r="C7" s="17">
        <v>8233</v>
      </c>
      <c r="D7" s="18">
        <f t="shared" si="2"/>
        <v>8.0959358067910284E-2</v>
      </c>
      <c r="E7" s="17">
        <v>7825</v>
      </c>
      <c r="F7" s="18">
        <f t="shared" si="3"/>
        <v>7.120433140725238E-2</v>
      </c>
      <c r="G7" s="17">
        <f t="shared" si="0"/>
        <v>16058</v>
      </c>
      <c r="I7" s="23">
        <v>3</v>
      </c>
      <c r="J7" s="17">
        <v>54846.81913886578</v>
      </c>
      <c r="K7" s="25">
        <f t="shared" si="1"/>
        <v>0.2592151688132871</v>
      </c>
      <c r="M7" s="15" t="s">
        <v>14</v>
      </c>
      <c r="N7" s="17">
        <f t="shared" si="4"/>
        <v>0</v>
      </c>
      <c r="O7" s="17">
        <f t="shared" si="5"/>
        <v>0</v>
      </c>
      <c r="P7" s="17">
        <f t="shared" si="6"/>
        <v>0</v>
      </c>
    </row>
    <row r="8" spans="2:16" ht="15.75" x14ac:dyDescent="0.25">
      <c r="B8" s="15" t="s">
        <v>15</v>
      </c>
      <c r="C8" s="17">
        <v>8941</v>
      </c>
      <c r="D8" s="18">
        <f t="shared" si="2"/>
        <v>8.7921489188046376E-2</v>
      </c>
      <c r="E8" s="17">
        <v>8401</v>
      </c>
      <c r="F8" s="18">
        <f t="shared" si="3"/>
        <v>7.6445698166431597E-2</v>
      </c>
      <c r="G8" s="17">
        <f t="shared" si="0"/>
        <v>17342</v>
      </c>
      <c r="I8" s="23">
        <v>4</v>
      </c>
      <c r="J8" s="17">
        <v>15765.463698689078</v>
      </c>
      <c r="K8" s="25">
        <f t="shared" si="1"/>
        <v>7.4510197642064208E-2</v>
      </c>
      <c r="M8" s="15" t="s">
        <v>15</v>
      </c>
      <c r="N8" s="17">
        <f t="shared" si="4"/>
        <v>0</v>
      </c>
      <c r="O8" s="17">
        <f t="shared" si="5"/>
        <v>0</v>
      </c>
      <c r="P8" s="17">
        <f t="shared" si="6"/>
        <v>0</v>
      </c>
    </row>
    <row r="9" spans="2:16" ht="15.75" x14ac:dyDescent="0.25">
      <c r="B9" s="15" t="s">
        <v>16</v>
      </c>
      <c r="C9" s="17">
        <v>9456</v>
      </c>
      <c r="D9" s="18">
        <f t="shared" si="2"/>
        <v>9.2985751231648192E-2</v>
      </c>
      <c r="E9" s="17">
        <v>9219</v>
      </c>
      <c r="F9" s="18">
        <f t="shared" si="3"/>
        <v>8.3889166932071518E-2</v>
      </c>
      <c r="G9" s="17">
        <f t="shared" si="0"/>
        <v>18675</v>
      </c>
      <c r="I9" s="23">
        <v>5</v>
      </c>
      <c r="J9" s="17">
        <v>11016.098792346749</v>
      </c>
      <c r="K9" s="25">
        <f t="shared" si="1"/>
        <v>5.2063910960672394E-2</v>
      </c>
      <c r="M9" s="15" t="s">
        <v>16</v>
      </c>
      <c r="N9" s="17">
        <f t="shared" si="4"/>
        <v>0</v>
      </c>
      <c r="O9" s="17">
        <f t="shared" si="5"/>
        <v>0</v>
      </c>
      <c r="P9" s="17">
        <f t="shared" si="6"/>
        <v>0</v>
      </c>
    </row>
    <row r="10" spans="2:16" ht="15.75" x14ac:dyDescent="0.25">
      <c r="B10" s="15" t="s">
        <v>17</v>
      </c>
      <c r="C10" s="17">
        <v>8919</v>
      </c>
      <c r="D10" s="18">
        <f t="shared" si="2"/>
        <v>8.7705151780358537E-2</v>
      </c>
      <c r="E10" s="17">
        <v>8790</v>
      </c>
      <c r="F10" s="18">
        <f t="shared" si="3"/>
        <v>7.9985440647891162E-2</v>
      </c>
      <c r="G10" s="17">
        <f t="shared" si="0"/>
        <v>17709</v>
      </c>
      <c r="I10" s="23">
        <v>6</v>
      </c>
      <c r="J10" s="17">
        <v>396.53909335169197</v>
      </c>
      <c r="K10" s="25">
        <f t="shared" si="1"/>
        <v>1.8741095589149292E-3</v>
      </c>
      <c r="M10" s="15" t="s">
        <v>17</v>
      </c>
      <c r="N10" s="17">
        <f t="shared" si="4"/>
        <v>0</v>
      </c>
      <c r="O10" s="17">
        <f t="shared" si="5"/>
        <v>0</v>
      </c>
      <c r="P10" s="17">
        <f t="shared" si="6"/>
        <v>0</v>
      </c>
    </row>
    <row r="11" spans="2:16" ht="15.75" x14ac:dyDescent="0.25">
      <c r="B11" s="15" t="s">
        <v>18</v>
      </c>
      <c r="C11" s="17">
        <v>7684</v>
      </c>
      <c r="D11" s="18">
        <f t="shared" si="2"/>
        <v>7.5560756394245421E-2</v>
      </c>
      <c r="E11" s="17">
        <v>8497</v>
      </c>
      <c r="F11" s="18">
        <f t="shared" si="3"/>
        <v>7.7319259292961462E-2</v>
      </c>
      <c r="G11" s="17">
        <f t="shared" si="0"/>
        <v>16181</v>
      </c>
      <c r="I11" s="24" t="s">
        <v>11</v>
      </c>
      <c r="J11" s="19">
        <f>SUM(J5:J10)</f>
        <v>211587.99999999997</v>
      </c>
      <c r="K11" s="26">
        <f>SUM(K5:K10)</f>
        <v>1.0000000000000002</v>
      </c>
      <c r="M11" s="15" t="s">
        <v>18</v>
      </c>
      <c r="N11" s="17">
        <f t="shared" si="4"/>
        <v>0</v>
      </c>
      <c r="O11" s="17">
        <f t="shared" si="5"/>
        <v>0</v>
      </c>
      <c r="P11" s="17">
        <f t="shared" si="6"/>
        <v>0</v>
      </c>
    </row>
    <row r="12" spans="2:16" ht="15.75" x14ac:dyDescent="0.25">
      <c r="B12" s="15" t="s">
        <v>35</v>
      </c>
      <c r="C12" s="17">
        <v>6945</v>
      </c>
      <c r="D12" s="18">
        <f t="shared" si="2"/>
        <v>6.8293786199640091E-2</v>
      </c>
      <c r="E12" s="17">
        <v>7696</v>
      </c>
      <c r="F12" s="18">
        <f t="shared" si="3"/>
        <v>7.0030483643477859E-2</v>
      </c>
      <c r="G12" s="17">
        <f t="shared" si="0"/>
        <v>14641</v>
      </c>
      <c r="M12" s="15" t="s">
        <v>35</v>
      </c>
      <c r="N12" s="17">
        <f t="shared" si="4"/>
        <v>0</v>
      </c>
      <c r="O12" s="17">
        <f t="shared" si="5"/>
        <v>0</v>
      </c>
      <c r="P12" s="17">
        <f t="shared" si="6"/>
        <v>0</v>
      </c>
    </row>
    <row r="13" spans="2:16" ht="15.75" x14ac:dyDescent="0.25">
      <c r="B13" s="15" t="s">
        <v>19</v>
      </c>
      <c r="C13" s="17">
        <v>6226</v>
      </c>
      <c r="D13" s="18">
        <f t="shared" si="2"/>
        <v>6.1223486375660073E-2</v>
      </c>
      <c r="E13" s="17">
        <v>7230</v>
      </c>
      <c r="F13" s="18">
        <f t="shared" si="3"/>
        <v>6.5790072341780789E-2</v>
      </c>
      <c r="G13" s="17">
        <f t="shared" si="0"/>
        <v>13456</v>
      </c>
      <c r="M13" s="15" t="s">
        <v>19</v>
      </c>
      <c r="N13" s="17">
        <f t="shared" si="4"/>
        <v>0</v>
      </c>
      <c r="O13" s="17">
        <f t="shared" si="5"/>
        <v>0</v>
      </c>
      <c r="P13" s="17">
        <f t="shared" si="6"/>
        <v>0</v>
      </c>
    </row>
    <row r="14" spans="2:16" ht="15.75" x14ac:dyDescent="0.25">
      <c r="B14" s="15" t="s">
        <v>20</v>
      </c>
      <c r="C14" s="17">
        <v>6353</v>
      </c>
      <c r="D14" s="18">
        <f t="shared" si="2"/>
        <v>6.2472343229130818E-2</v>
      </c>
      <c r="E14" s="17">
        <v>8005</v>
      </c>
      <c r="F14" s="18">
        <f t="shared" si="3"/>
        <v>7.2842258519495884E-2</v>
      </c>
      <c r="G14" s="17">
        <f t="shared" si="0"/>
        <v>14358</v>
      </c>
      <c r="M14" s="15" t="s">
        <v>20</v>
      </c>
      <c r="N14" s="17">
        <f t="shared" si="4"/>
        <v>0</v>
      </c>
      <c r="O14" s="17">
        <f t="shared" si="5"/>
        <v>0</v>
      </c>
      <c r="P14" s="17">
        <f t="shared" si="6"/>
        <v>0</v>
      </c>
    </row>
    <row r="15" spans="2:16" ht="15.75" x14ac:dyDescent="0.25">
      <c r="B15" s="15" t="s">
        <v>21</v>
      </c>
      <c r="C15" s="17">
        <v>6082</v>
      </c>
      <c r="D15" s="18">
        <f t="shared" si="2"/>
        <v>5.9807459707157819E-2</v>
      </c>
      <c r="E15" s="17">
        <v>7510</v>
      </c>
      <c r="F15" s="18">
        <f t="shared" si="3"/>
        <v>6.8337958960826242E-2</v>
      </c>
      <c r="G15" s="17">
        <f t="shared" si="0"/>
        <v>13592</v>
      </c>
      <c r="J15" s="12"/>
      <c r="M15" s="15" t="s">
        <v>21</v>
      </c>
      <c r="N15" s="17">
        <f t="shared" si="4"/>
        <v>0</v>
      </c>
      <c r="O15" s="17">
        <f t="shared" si="5"/>
        <v>0</v>
      </c>
      <c r="P15" s="17">
        <f t="shared" si="6"/>
        <v>0</v>
      </c>
    </row>
    <row r="16" spans="2:16" ht="15.75" x14ac:dyDescent="0.25">
      <c r="B16" s="15" t="s">
        <v>22</v>
      </c>
      <c r="C16" s="17">
        <v>4903</v>
      </c>
      <c r="D16" s="18">
        <f t="shared" si="2"/>
        <v>4.8213741358795588E-2</v>
      </c>
      <c r="E16" s="17">
        <v>5977</v>
      </c>
      <c r="F16" s="18">
        <f t="shared" si="3"/>
        <v>5.4388279721552392E-2</v>
      </c>
      <c r="G16" s="17">
        <f t="shared" si="0"/>
        <v>10880</v>
      </c>
      <c r="M16" s="15" t="s">
        <v>22</v>
      </c>
      <c r="N16" s="17">
        <f t="shared" si="4"/>
        <v>0</v>
      </c>
      <c r="O16" s="17">
        <f t="shared" si="5"/>
        <v>0</v>
      </c>
      <c r="P16" s="17">
        <f t="shared" si="6"/>
        <v>0</v>
      </c>
    </row>
    <row r="17" spans="2:16" ht="15.75" x14ac:dyDescent="0.25">
      <c r="B17" s="15" t="s">
        <v>23</v>
      </c>
      <c r="C17" s="17">
        <v>3694</v>
      </c>
      <c r="D17" s="18">
        <f t="shared" si="2"/>
        <v>3.6325017454495394E-2</v>
      </c>
      <c r="E17" s="17">
        <v>4729</v>
      </c>
      <c r="F17" s="18">
        <f t="shared" si="3"/>
        <v>4.3031985076664087E-2</v>
      </c>
      <c r="G17" s="17">
        <f t="shared" si="0"/>
        <v>8423</v>
      </c>
      <c r="M17" s="15" t="s">
        <v>23</v>
      </c>
      <c r="N17" s="17">
        <f t="shared" si="4"/>
        <v>0</v>
      </c>
      <c r="O17" s="17">
        <f t="shared" si="5"/>
        <v>0</v>
      </c>
      <c r="P17" s="17">
        <f t="shared" si="6"/>
        <v>0</v>
      </c>
    </row>
    <row r="18" spans="2:16" ht="15.75" x14ac:dyDescent="0.25">
      <c r="B18" s="15" t="s">
        <v>24</v>
      </c>
      <c r="C18" s="17">
        <v>2746</v>
      </c>
      <c r="D18" s="18">
        <f t="shared" si="2"/>
        <v>2.7002841886855537E-2</v>
      </c>
      <c r="E18" s="17">
        <v>3604</v>
      </c>
      <c r="F18" s="18">
        <f t="shared" si="3"/>
        <v>3.2794940625142183E-2</v>
      </c>
      <c r="G18" s="17">
        <f t="shared" si="0"/>
        <v>6350</v>
      </c>
      <c r="M18" s="15" t="s">
        <v>24</v>
      </c>
      <c r="N18" s="17">
        <f t="shared" si="4"/>
        <v>0</v>
      </c>
      <c r="O18" s="17">
        <f t="shared" si="5"/>
        <v>0</v>
      </c>
      <c r="P18" s="17">
        <f t="shared" si="6"/>
        <v>0</v>
      </c>
    </row>
    <row r="19" spans="2:16" ht="15.75" x14ac:dyDescent="0.25">
      <c r="B19" s="15" t="s">
        <v>25</v>
      </c>
      <c r="C19" s="17">
        <v>2020</v>
      </c>
      <c r="D19" s="18">
        <f t="shared" si="2"/>
        <v>1.9863707433156658E-2</v>
      </c>
      <c r="E19" s="17">
        <v>2559</v>
      </c>
      <c r="F19" s="18">
        <f t="shared" si="3"/>
        <v>2.3285863779061833E-2</v>
      </c>
      <c r="G19" s="17">
        <f t="shared" si="0"/>
        <v>4579</v>
      </c>
      <c r="M19" s="15" t="s">
        <v>25</v>
      </c>
      <c r="N19" s="17">
        <f t="shared" si="4"/>
        <v>0</v>
      </c>
      <c r="O19" s="17">
        <f t="shared" si="5"/>
        <v>0</v>
      </c>
      <c r="P19" s="17">
        <f t="shared" si="6"/>
        <v>0</v>
      </c>
    </row>
    <row r="20" spans="2:16" ht="15.75" x14ac:dyDescent="0.25">
      <c r="B20" s="15" t="s">
        <v>26</v>
      </c>
      <c r="C20" s="17">
        <v>1484</v>
      </c>
      <c r="D20" s="18">
        <f t="shared" si="2"/>
        <v>1.4592941500398257E-2</v>
      </c>
      <c r="E20" s="17">
        <v>2102</v>
      </c>
      <c r="F20" s="18">
        <f t="shared" si="3"/>
        <v>1.9127348832976933E-2</v>
      </c>
      <c r="G20" s="17">
        <f t="shared" si="0"/>
        <v>3586</v>
      </c>
      <c r="M20" s="15" t="s">
        <v>26</v>
      </c>
      <c r="N20" s="17">
        <f t="shared" si="4"/>
        <v>0</v>
      </c>
      <c r="O20" s="17">
        <f t="shared" si="5"/>
        <v>0</v>
      </c>
      <c r="P20" s="17">
        <f t="shared" si="6"/>
        <v>0</v>
      </c>
    </row>
    <row r="21" spans="2:16" ht="15.75" x14ac:dyDescent="0.25">
      <c r="B21" s="15" t="s">
        <v>27</v>
      </c>
      <c r="C21" s="17">
        <v>1461</v>
      </c>
      <c r="D21" s="18">
        <f t="shared" si="2"/>
        <v>1.4366770574179148E-2</v>
      </c>
      <c r="E21" s="17">
        <v>2106</v>
      </c>
      <c r="F21" s="18">
        <f t="shared" si="3"/>
        <v>1.9163747213249011E-2</v>
      </c>
      <c r="G21" s="17">
        <f t="shared" si="0"/>
        <v>3567</v>
      </c>
      <c r="M21" s="15" t="s">
        <v>27</v>
      </c>
      <c r="N21" s="17">
        <f t="shared" si="4"/>
        <v>0</v>
      </c>
      <c r="O21" s="17">
        <f t="shared" si="5"/>
        <v>0</v>
      </c>
      <c r="P21" s="17">
        <f t="shared" si="6"/>
        <v>0</v>
      </c>
    </row>
    <row r="22" spans="2:16" ht="15.75" x14ac:dyDescent="0.25">
      <c r="B22" s="7" t="s">
        <v>11</v>
      </c>
      <c r="C22" s="19">
        <f>SUM(C5:C21)</f>
        <v>101693</v>
      </c>
      <c r="D22" s="20">
        <f>SUM(D5:D21)</f>
        <v>1.0000000000000002</v>
      </c>
      <c r="E22" s="19">
        <f>SUM(E5:E21)</f>
        <v>109895</v>
      </c>
      <c r="F22" s="20">
        <f>SUM(F5:F21)</f>
        <v>1</v>
      </c>
      <c r="G22" s="19">
        <f>SUM(G5:G21)</f>
        <v>211588</v>
      </c>
      <c r="M22" s="8" t="s">
        <v>11</v>
      </c>
      <c r="N22" s="19">
        <f>P23*C23</f>
        <v>0</v>
      </c>
      <c r="O22" s="19">
        <f>P23*E23</f>
        <v>0</v>
      </c>
      <c r="P22" s="19">
        <f>SUM(P5:P21)</f>
        <v>0</v>
      </c>
    </row>
    <row r="23" spans="2:16" ht="15.75" x14ac:dyDescent="0.25">
      <c r="C23" s="21">
        <f>C22/G22</f>
        <v>0.48061799345898631</v>
      </c>
      <c r="D23" s="22"/>
      <c r="E23" s="21">
        <f>E22/G22</f>
        <v>0.51938200654101363</v>
      </c>
      <c r="F23" s="13"/>
      <c r="P23" s="11">
        <v>0</v>
      </c>
    </row>
  </sheetData>
  <mergeCells count="15">
    <mergeCell ref="I2:K2"/>
    <mergeCell ref="M3:M4"/>
    <mergeCell ref="N3:N4"/>
    <mergeCell ref="B2:G2"/>
    <mergeCell ref="G3:G4"/>
    <mergeCell ref="B3:B4"/>
    <mergeCell ref="O3:O4"/>
    <mergeCell ref="P3:P4"/>
    <mergeCell ref="C3:C4"/>
    <mergeCell ref="E3:E4"/>
    <mergeCell ref="D3:D4"/>
    <mergeCell ref="F3:F4"/>
    <mergeCell ref="I3:I4"/>
    <mergeCell ref="J3:J4"/>
    <mergeCell ref="K3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2:D10"/>
  <sheetViews>
    <sheetView workbookViewId="0">
      <selection activeCell="C4" sqref="C4"/>
    </sheetView>
  </sheetViews>
  <sheetFormatPr baseColWidth="10" defaultRowHeight="15" x14ac:dyDescent="0.2"/>
  <cols>
    <col min="1" max="1" width="6.85546875" style="6" customWidth="1"/>
    <col min="2" max="2" width="13.42578125" style="6" bestFit="1" customWidth="1"/>
    <col min="3" max="3" width="13.7109375" style="6" bestFit="1" customWidth="1"/>
    <col min="4" max="4" width="12.7109375" style="6" bestFit="1" customWidth="1"/>
    <col min="5" max="16384" width="11.42578125" style="6"/>
  </cols>
  <sheetData>
    <row r="2" spans="2:4" x14ac:dyDescent="0.2">
      <c r="B2" s="74" t="s">
        <v>0</v>
      </c>
      <c r="C2" s="75"/>
      <c r="D2" s="75"/>
    </row>
    <row r="3" spans="2:4" x14ac:dyDescent="0.2">
      <c r="B3" s="2" t="s">
        <v>1</v>
      </c>
      <c r="C3" s="3" t="s">
        <v>2</v>
      </c>
      <c r="D3" s="4" t="s">
        <v>3</v>
      </c>
    </row>
    <row r="4" spans="2:4" x14ac:dyDescent="0.2">
      <c r="B4" s="14" t="s">
        <v>4</v>
      </c>
      <c r="C4" s="17">
        <v>3212</v>
      </c>
      <c r="D4" s="27">
        <f>(C4/$C$10)</f>
        <v>6.5624680764122992E-2</v>
      </c>
    </row>
    <row r="5" spans="2:4" x14ac:dyDescent="0.2">
      <c r="B5" s="14" t="s">
        <v>5</v>
      </c>
      <c r="C5" s="17">
        <v>22269</v>
      </c>
      <c r="D5" s="27">
        <f t="shared" ref="D5:D9" si="0">(C5/$C$10)</f>
        <v>0.45498007968127491</v>
      </c>
    </row>
    <row r="6" spans="2:4" x14ac:dyDescent="0.2">
      <c r="B6" s="14" t="s">
        <v>6</v>
      </c>
      <c r="C6" s="17">
        <v>15889</v>
      </c>
      <c r="D6" s="27">
        <f t="shared" si="0"/>
        <v>0.32462968638267442</v>
      </c>
    </row>
    <row r="7" spans="2:4" x14ac:dyDescent="0.2">
      <c r="B7" s="14" t="s">
        <v>7</v>
      </c>
      <c r="C7" s="17">
        <v>4001</v>
      </c>
      <c r="D7" s="27">
        <f t="shared" si="0"/>
        <v>8.1744815609357438E-2</v>
      </c>
    </row>
    <row r="8" spans="2:4" x14ac:dyDescent="0.2">
      <c r="B8" s="14" t="s">
        <v>8</v>
      </c>
      <c r="C8" s="17">
        <v>3513</v>
      </c>
      <c r="D8" s="27">
        <f t="shared" si="0"/>
        <v>7.1774440698743489E-2</v>
      </c>
    </row>
    <row r="9" spans="2:4" x14ac:dyDescent="0.2">
      <c r="B9" s="14" t="s">
        <v>9</v>
      </c>
      <c r="C9" s="17">
        <v>61</v>
      </c>
      <c r="D9" s="27">
        <f t="shared" si="0"/>
        <v>1.2462968638267443E-3</v>
      </c>
    </row>
    <row r="10" spans="2:4" x14ac:dyDescent="0.2">
      <c r="B10" s="5" t="s">
        <v>10</v>
      </c>
      <c r="C10" s="19">
        <f>SUM(C4:C9)</f>
        <v>48945</v>
      </c>
      <c r="D10" s="28">
        <f>SUM(D4:D9)</f>
        <v>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2:F23"/>
  <sheetViews>
    <sheetView workbookViewId="0">
      <selection activeCell="B11" sqref="B11"/>
    </sheetView>
  </sheetViews>
  <sheetFormatPr baseColWidth="10" defaultRowHeight="15" x14ac:dyDescent="0.2"/>
  <cols>
    <col min="1" max="1" width="7.140625" style="6" customWidth="1"/>
    <col min="2" max="2" width="15.7109375" style="6" customWidth="1"/>
    <col min="3" max="4" width="12.85546875" style="6" customWidth="1"/>
    <col min="5" max="16384" width="11.42578125" style="6"/>
  </cols>
  <sheetData>
    <row r="2" spans="2:4" x14ac:dyDescent="0.2">
      <c r="B2" s="76" t="s">
        <v>36</v>
      </c>
      <c r="C2" s="76"/>
      <c r="D2" s="76"/>
    </row>
    <row r="3" spans="2:4" x14ac:dyDescent="0.2">
      <c r="B3" s="29" t="s">
        <v>37</v>
      </c>
      <c r="C3" s="17">
        <v>7376</v>
      </c>
      <c r="D3" s="31">
        <f>C3/$C$7</f>
        <v>0.95125096724271341</v>
      </c>
    </row>
    <row r="4" spans="2:4" x14ac:dyDescent="0.2">
      <c r="B4" s="29" t="s">
        <v>38</v>
      </c>
      <c r="C4" s="17">
        <v>279</v>
      </c>
      <c r="D4" s="31">
        <f t="shared" ref="D4:D6" si="0">C4/$C$7</f>
        <v>3.5981428939901985E-2</v>
      </c>
    </row>
    <row r="5" spans="2:4" x14ac:dyDescent="0.2">
      <c r="B5" s="29" t="s">
        <v>39</v>
      </c>
      <c r="C5" s="17">
        <v>70</v>
      </c>
      <c r="D5" s="31">
        <f t="shared" si="0"/>
        <v>9.0275986587567709E-3</v>
      </c>
    </row>
    <row r="6" spans="2:4" x14ac:dyDescent="0.2">
      <c r="B6" s="29" t="s">
        <v>40</v>
      </c>
      <c r="C6" s="17">
        <v>29</v>
      </c>
      <c r="D6" s="31">
        <f t="shared" si="0"/>
        <v>3.7400051586278051E-3</v>
      </c>
    </row>
    <row r="7" spans="2:4" x14ac:dyDescent="0.2">
      <c r="B7" s="30" t="s">
        <v>11</v>
      </c>
      <c r="C7" s="19">
        <f>SUM(C3:C6)</f>
        <v>7754</v>
      </c>
      <c r="D7" s="32">
        <f>SUM(D3:D6)</f>
        <v>1</v>
      </c>
    </row>
    <row r="9" spans="2:4" x14ac:dyDescent="0.2">
      <c r="B9" s="6" t="s">
        <v>42</v>
      </c>
    </row>
    <row r="10" spans="2:4" x14ac:dyDescent="0.2">
      <c r="B10" s="6" t="s">
        <v>43</v>
      </c>
    </row>
    <row r="11" spans="2:4" x14ac:dyDescent="0.2">
      <c r="B11" s="6" t="s">
        <v>41</v>
      </c>
    </row>
    <row r="23" spans="6:6" x14ac:dyDescent="0.2">
      <c r="F23" s="17"/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F13"/>
  <sheetViews>
    <sheetView workbookViewId="0">
      <selection activeCell="D1" sqref="D1"/>
    </sheetView>
  </sheetViews>
  <sheetFormatPr baseColWidth="10" defaultRowHeight="15" x14ac:dyDescent="0.2"/>
  <cols>
    <col min="1" max="1" width="6.7109375" style="6" customWidth="1"/>
    <col min="2" max="3" width="14.28515625" style="6" customWidth="1"/>
    <col min="4" max="4" width="7.140625" style="6" customWidth="1"/>
    <col min="5" max="5" width="23.7109375" style="6" bestFit="1" customWidth="1"/>
    <col min="6" max="16384" width="11.42578125" style="6"/>
  </cols>
  <sheetData>
    <row r="2" spans="2:6" x14ac:dyDescent="0.2">
      <c r="B2" s="77" t="s">
        <v>49</v>
      </c>
      <c r="C2" s="77"/>
      <c r="E2" s="78" t="s">
        <v>57</v>
      </c>
      <c r="F2" s="78"/>
    </row>
    <row r="3" spans="2:6" x14ac:dyDescent="0.2">
      <c r="B3" s="41" t="s">
        <v>44</v>
      </c>
      <c r="C3" s="35">
        <v>397</v>
      </c>
      <c r="E3" s="40" t="s">
        <v>53</v>
      </c>
      <c r="F3" s="33">
        <v>1.645</v>
      </c>
    </row>
    <row r="4" spans="2:6" x14ac:dyDescent="0.2">
      <c r="B4" s="41" t="s">
        <v>45</v>
      </c>
      <c r="C4" s="35">
        <v>0.5</v>
      </c>
      <c r="E4" s="40" t="s">
        <v>54</v>
      </c>
      <c r="F4" s="33">
        <v>1.96</v>
      </c>
    </row>
    <row r="5" spans="2:6" x14ac:dyDescent="0.2">
      <c r="B5" s="41" t="s">
        <v>46</v>
      </c>
      <c r="C5" s="35">
        <f>1-C4</f>
        <v>0.5</v>
      </c>
      <c r="E5" s="40" t="s">
        <v>55</v>
      </c>
      <c r="F5" s="33">
        <v>2.2400000000000002</v>
      </c>
    </row>
    <row r="6" spans="2:6" x14ac:dyDescent="0.2">
      <c r="B6" s="41" t="s">
        <v>47</v>
      </c>
      <c r="C6" s="35">
        <v>1.96</v>
      </c>
      <c r="E6" s="40" t="s">
        <v>56</v>
      </c>
      <c r="F6" s="33">
        <v>2.5760000000000001</v>
      </c>
    </row>
    <row r="7" spans="2:6" x14ac:dyDescent="0.2">
      <c r="B7" s="41" t="s">
        <v>48</v>
      </c>
      <c r="C7" s="39">
        <v>0.08</v>
      </c>
    </row>
    <row r="8" spans="2:6" hidden="1" x14ac:dyDescent="0.2">
      <c r="B8" s="34"/>
      <c r="C8" s="36">
        <f>((C3)*(C6^2)*(C4)*(C5))</f>
        <v>381.27879999999999</v>
      </c>
    </row>
    <row r="9" spans="2:6" hidden="1" x14ac:dyDescent="0.2">
      <c r="B9" s="34"/>
      <c r="C9" s="37">
        <f>((C7^2)*(C3-1)+(C6^2)*(C4)*(C5))</f>
        <v>3.4948000000000001</v>
      </c>
    </row>
    <row r="10" spans="2:6" x14ac:dyDescent="0.2">
      <c r="B10" s="30" t="s">
        <v>50</v>
      </c>
      <c r="C10" s="38">
        <f>C8/C9</f>
        <v>109.09888977910038</v>
      </c>
    </row>
    <row r="12" spans="2:6" x14ac:dyDescent="0.2">
      <c r="B12" s="6" t="s">
        <v>51</v>
      </c>
    </row>
    <row r="13" spans="2:6" x14ac:dyDescent="0.2">
      <c r="B13" s="6" t="s">
        <v>52</v>
      </c>
    </row>
  </sheetData>
  <mergeCells count="2">
    <mergeCell ref="B2:C2"/>
    <mergeCell ref="E2:F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2:I12"/>
  <sheetViews>
    <sheetView tabSelected="1" workbookViewId="0">
      <selection activeCell="K7" sqref="K7"/>
    </sheetView>
  </sheetViews>
  <sheetFormatPr baseColWidth="10" defaultRowHeight="15" x14ac:dyDescent="0.25"/>
  <cols>
    <col min="1" max="1" width="11.42578125" style="1"/>
    <col min="2" max="2" width="31.42578125" style="60" customWidth="1"/>
    <col min="3" max="3" width="9" style="1" customWidth="1"/>
    <col min="4" max="4" width="7.5703125" style="1" bestFit="1" customWidth="1"/>
    <col min="5" max="5" width="15.140625" style="1" customWidth="1"/>
    <col min="6" max="6" width="7.5703125" style="1" bestFit="1" customWidth="1"/>
    <col min="7" max="7" width="15.7109375" style="1" customWidth="1"/>
    <col min="8" max="8" width="7.5703125" style="1" bestFit="1" customWidth="1"/>
    <col min="9" max="9" width="15.5703125" style="1" customWidth="1"/>
    <col min="10" max="16384" width="11.42578125" style="1"/>
  </cols>
  <sheetData>
    <row r="2" spans="2:9" ht="31.5" customHeight="1" x14ac:dyDescent="0.25">
      <c r="B2" s="79" t="s">
        <v>58</v>
      </c>
      <c r="C2" s="79" t="s">
        <v>59</v>
      </c>
      <c r="D2" s="80" t="s">
        <v>98</v>
      </c>
      <c r="E2" s="81"/>
      <c r="F2" s="80" t="s">
        <v>99</v>
      </c>
      <c r="G2" s="81"/>
      <c r="H2" s="80" t="s">
        <v>97</v>
      </c>
      <c r="I2" s="81"/>
    </row>
    <row r="3" spans="2:9" ht="28.5" x14ac:dyDescent="0.25">
      <c r="B3" s="79"/>
      <c r="C3" s="79"/>
      <c r="D3" s="42" t="s">
        <v>60</v>
      </c>
      <c r="E3" s="43" t="s">
        <v>61</v>
      </c>
      <c r="F3" s="42" t="s">
        <v>60</v>
      </c>
      <c r="G3" s="43" t="s">
        <v>61</v>
      </c>
      <c r="H3" s="42" t="s">
        <v>60</v>
      </c>
      <c r="I3" s="43" t="s">
        <v>61</v>
      </c>
    </row>
    <row r="4" spans="2:9" x14ac:dyDescent="0.25">
      <c r="B4" s="44" t="s">
        <v>89</v>
      </c>
      <c r="C4" s="45">
        <v>0.1</v>
      </c>
      <c r="D4" s="61">
        <v>3</v>
      </c>
      <c r="E4" s="45">
        <f>C4*D4</f>
        <v>0.30000000000000004</v>
      </c>
      <c r="F4" s="46">
        <v>3</v>
      </c>
      <c r="G4" s="45">
        <f>C4*F4</f>
        <v>0.30000000000000004</v>
      </c>
      <c r="H4" s="46">
        <v>3</v>
      </c>
      <c r="I4" s="45">
        <f>C4*H4</f>
        <v>0.30000000000000004</v>
      </c>
    </row>
    <row r="5" spans="2:9" x14ac:dyDescent="0.25">
      <c r="B5" s="44" t="s">
        <v>90</v>
      </c>
      <c r="C5" s="45">
        <v>0.1</v>
      </c>
      <c r="D5" s="61">
        <v>2</v>
      </c>
      <c r="E5" s="45">
        <f t="shared" ref="E5:E11" si="0">C5*D5</f>
        <v>0.2</v>
      </c>
      <c r="F5" s="46">
        <v>3</v>
      </c>
      <c r="G5" s="45">
        <f t="shared" ref="G5:G11" si="1">C5*F5</f>
        <v>0.30000000000000004</v>
      </c>
      <c r="H5" s="46">
        <v>4</v>
      </c>
      <c r="I5" s="45">
        <f t="shared" ref="I5:I11" si="2">C5*H5</f>
        <v>0.4</v>
      </c>
    </row>
    <row r="6" spans="2:9" ht="15.75" customHeight="1" x14ac:dyDescent="0.25">
      <c r="B6" s="44" t="s">
        <v>91</v>
      </c>
      <c r="C6" s="45">
        <v>0.2</v>
      </c>
      <c r="D6" s="61">
        <v>2</v>
      </c>
      <c r="E6" s="45">
        <f t="shared" si="0"/>
        <v>0.4</v>
      </c>
      <c r="F6" s="46">
        <v>2</v>
      </c>
      <c r="G6" s="45">
        <f t="shared" si="1"/>
        <v>0.4</v>
      </c>
      <c r="H6" s="46">
        <v>4</v>
      </c>
      <c r="I6" s="45">
        <f t="shared" si="2"/>
        <v>0.8</v>
      </c>
    </row>
    <row r="7" spans="2:9" x14ac:dyDescent="0.25">
      <c r="B7" s="44" t="s">
        <v>92</v>
      </c>
      <c r="C7" s="45">
        <v>0.1</v>
      </c>
      <c r="D7" s="61">
        <v>3</v>
      </c>
      <c r="E7" s="45">
        <f t="shared" si="0"/>
        <v>0.30000000000000004</v>
      </c>
      <c r="F7" s="46">
        <v>1</v>
      </c>
      <c r="G7" s="45">
        <f t="shared" si="1"/>
        <v>0.1</v>
      </c>
      <c r="H7" s="46">
        <v>2</v>
      </c>
      <c r="I7" s="45">
        <f t="shared" si="2"/>
        <v>0.2</v>
      </c>
    </row>
    <row r="8" spans="2:9" x14ac:dyDescent="0.25">
      <c r="B8" s="44" t="s">
        <v>93</v>
      </c>
      <c r="C8" s="45">
        <v>0.15</v>
      </c>
      <c r="D8" s="61">
        <v>2</v>
      </c>
      <c r="E8" s="45">
        <f t="shared" si="0"/>
        <v>0.3</v>
      </c>
      <c r="F8" s="46">
        <v>4</v>
      </c>
      <c r="G8" s="45">
        <f t="shared" si="1"/>
        <v>0.6</v>
      </c>
      <c r="H8" s="46">
        <v>4</v>
      </c>
      <c r="I8" s="45">
        <f t="shared" si="2"/>
        <v>0.6</v>
      </c>
    </row>
    <row r="9" spans="2:9" x14ac:dyDescent="0.25">
      <c r="B9" s="44" t="s">
        <v>94</v>
      </c>
      <c r="C9" s="45">
        <v>0.15</v>
      </c>
      <c r="D9" s="61">
        <v>1</v>
      </c>
      <c r="E9" s="45">
        <f t="shared" si="0"/>
        <v>0.15</v>
      </c>
      <c r="F9" s="46">
        <v>3</v>
      </c>
      <c r="G9" s="45">
        <f t="shared" si="1"/>
        <v>0.44999999999999996</v>
      </c>
      <c r="H9" s="46">
        <v>3</v>
      </c>
      <c r="I9" s="45">
        <f t="shared" si="2"/>
        <v>0.44999999999999996</v>
      </c>
    </row>
    <row r="10" spans="2:9" ht="15" customHeight="1" x14ac:dyDescent="0.25">
      <c r="B10" s="44" t="s">
        <v>96</v>
      </c>
      <c r="C10" s="45">
        <v>0.1</v>
      </c>
      <c r="D10" s="61">
        <v>4</v>
      </c>
      <c r="E10" s="45">
        <f t="shared" si="0"/>
        <v>0.4</v>
      </c>
      <c r="F10" s="46">
        <v>3</v>
      </c>
      <c r="G10" s="45">
        <f t="shared" si="1"/>
        <v>0.30000000000000004</v>
      </c>
      <c r="H10" s="46">
        <v>2</v>
      </c>
      <c r="I10" s="45">
        <f t="shared" si="2"/>
        <v>0.2</v>
      </c>
    </row>
    <row r="11" spans="2:9" ht="16.5" customHeight="1" x14ac:dyDescent="0.25">
      <c r="B11" s="44" t="s">
        <v>95</v>
      </c>
      <c r="C11" s="45">
        <v>0.1</v>
      </c>
      <c r="D11" s="61">
        <v>4</v>
      </c>
      <c r="E11" s="45">
        <f t="shared" si="0"/>
        <v>0.4</v>
      </c>
      <c r="F11" s="46">
        <v>4</v>
      </c>
      <c r="G11" s="45">
        <f t="shared" si="1"/>
        <v>0.4</v>
      </c>
      <c r="H11" s="46">
        <v>3</v>
      </c>
      <c r="I11" s="45">
        <f t="shared" si="2"/>
        <v>0.30000000000000004</v>
      </c>
    </row>
    <row r="12" spans="2:9" x14ac:dyDescent="0.25">
      <c r="B12" s="47" t="s">
        <v>62</v>
      </c>
      <c r="C12" s="45">
        <f>SUM(C4:C11)</f>
        <v>1</v>
      </c>
      <c r="D12" s="48" t="s">
        <v>63</v>
      </c>
      <c r="E12" s="49">
        <f>SUM(E4:E11)</f>
        <v>2.4500000000000002</v>
      </c>
      <c r="F12" s="48" t="s">
        <v>64</v>
      </c>
      <c r="G12" s="49">
        <f>SUM(G4:G11)</f>
        <v>2.85</v>
      </c>
      <c r="H12" s="48" t="s">
        <v>65</v>
      </c>
      <c r="I12" s="49">
        <f>SUM(I4:I11)</f>
        <v>3.25</v>
      </c>
    </row>
  </sheetData>
  <mergeCells count="5">
    <mergeCell ref="B2:B3"/>
    <mergeCell ref="C2:C3"/>
    <mergeCell ref="F2:G2"/>
    <mergeCell ref="H2:I2"/>
    <mergeCell ref="D2:E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K30"/>
  <sheetViews>
    <sheetView topLeftCell="A22" workbookViewId="0">
      <selection activeCell="L30" sqref="L30"/>
    </sheetView>
  </sheetViews>
  <sheetFormatPr baseColWidth="10" defaultRowHeight="15" x14ac:dyDescent="0.25"/>
  <cols>
    <col min="1" max="1" width="11.42578125" style="1"/>
    <col min="2" max="2" width="7.5703125" style="1" customWidth="1"/>
    <col min="3" max="3" width="12.140625" style="1" customWidth="1"/>
    <col min="4" max="4" width="4.28515625" style="1" customWidth="1"/>
    <col min="5" max="5" width="0.7109375" style="1" customWidth="1"/>
    <col min="6" max="6" width="37.28515625" style="1" customWidth="1"/>
    <col min="7" max="8" width="4.28515625" style="1" customWidth="1"/>
    <col min="9" max="9" width="0.7109375" style="1" customWidth="1"/>
    <col min="10" max="10" width="31.42578125" style="1" customWidth="1"/>
    <col min="11" max="11" width="18.140625" style="1" customWidth="1"/>
    <col min="12" max="16384" width="11.42578125" style="1"/>
  </cols>
  <sheetData>
    <row r="2" spans="2:11" ht="24.75" customHeight="1" x14ac:dyDescent="0.3">
      <c r="B2" s="89" t="s">
        <v>85</v>
      </c>
      <c r="C2" s="90"/>
      <c r="D2" s="90"/>
      <c r="E2" s="91"/>
      <c r="F2" s="98" t="s">
        <v>66</v>
      </c>
      <c r="G2" s="98"/>
      <c r="H2" s="98"/>
      <c r="I2" s="98"/>
      <c r="J2" s="98"/>
      <c r="K2" s="99"/>
    </row>
    <row r="3" spans="2:11" ht="56.25" customHeight="1" x14ac:dyDescent="1.05">
      <c r="B3" s="92"/>
      <c r="C3" s="93"/>
      <c r="D3" s="93"/>
      <c r="E3" s="94"/>
      <c r="F3" s="100" t="s">
        <v>86</v>
      </c>
      <c r="G3" s="101"/>
      <c r="H3" s="101"/>
      <c r="I3" s="101"/>
      <c r="J3" s="101"/>
      <c r="K3" s="102"/>
    </row>
    <row r="4" spans="2:11" ht="19.5" customHeight="1" x14ac:dyDescent="0.25">
      <c r="B4" s="95"/>
      <c r="C4" s="96"/>
      <c r="D4" s="96"/>
      <c r="E4" s="97"/>
      <c r="F4" s="103" t="s">
        <v>87</v>
      </c>
      <c r="G4" s="104"/>
      <c r="H4" s="104"/>
      <c r="I4" s="104"/>
      <c r="J4" s="104"/>
      <c r="K4" s="105"/>
    </row>
    <row r="5" spans="2:11" ht="15.75" x14ac:dyDescent="0.25">
      <c r="B5" s="85" t="s">
        <v>67</v>
      </c>
      <c r="C5" s="86"/>
      <c r="D5" s="86"/>
      <c r="E5" s="86"/>
      <c r="F5" s="86"/>
      <c r="G5" s="86"/>
      <c r="H5" s="86"/>
      <c r="I5" s="86"/>
      <c r="J5" s="86"/>
      <c r="K5" s="87"/>
    </row>
    <row r="6" spans="2:11" x14ac:dyDescent="0.25">
      <c r="B6" s="82"/>
      <c r="C6" s="83"/>
      <c r="D6" s="83"/>
      <c r="E6" s="83"/>
      <c r="F6" s="83"/>
      <c r="G6" s="83"/>
      <c r="H6" s="83"/>
      <c r="I6" s="83"/>
      <c r="J6" s="83"/>
      <c r="K6" s="84"/>
    </row>
    <row r="7" spans="2:11" ht="15.75" x14ac:dyDescent="0.25">
      <c r="B7" s="85" t="s">
        <v>68</v>
      </c>
      <c r="C7" s="86"/>
      <c r="D7" s="86"/>
      <c r="E7" s="86"/>
      <c r="F7" s="86"/>
      <c r="G7" s="86"/>
      <c r="H7" s="86"/>
      <c r="I7" s="86"/>
      <c r="J7" s="86"/>
      <c r="K7" s="87"/>
    </row>
    <row r="8" spans="2:11" ht="8.25" customHeight="1" x14ac:dyDescent="0.25">
      <c r="B8" s="50"/>
      <c r="C8" s="51"/>
      <c r="D8" s="51"/>
      <c r="E8" s="51"/>
      <c r="F8" s="51"/>
      <c r="G8" s="51"/>
      <c r="H8" s="51"/>
      <c r="I8" s="51"/>
      <c r="J8" s="51"/>
      <c r="K8" s="52"/>
    </row>
    <row r="9" spans="2:11" ht="15.75" x14ac:dyDescent="0.25">
      <c r="B9" s="53"/>
      <c r="C9" s="54"/>
      <c r="D9" s="55"/>
      <c r="E9" s="54"/>
      <c r="F9" s="54" t="s">
        <v>69</v>
      </c>
      <c r="G9" s="54"/>
      <c r="H9" s="55"/>
      <c r="I9" s="54"/>
      <c r="J9" s="54" t="s">
        <v>70</v>
      </c>
      <c r="K9" s="56"/>
    </row>
    <row r="10" spans="2:11" ht="3.75" customHeight="1" x14ac:dyDescent="0.25">
      <c r="B10" s="53"/>
      <c r="C10" s="54"/>
      <c r="D10" s="54"/>
      <c r="E10" s="54"/>
      <c r="F10" s="54"/>
      <c r="G10" s="54"/>
      <c r="H10" s="54"/>
      <c r="I10" s="54"/>
      <c r="J10" s="54"/>
      <c r="K10" s="56"/>
    </row>
    <row r="11" spans="2:11" ht="15.75" x14ac:dyDescent="0.25">
      <c r="B11" s="53"/>
      <c r="C11" s="54"/>
      <c r="D11" s="55"/>
      <c r="E11" s="54"/>
      <c r="F11" s="54" t="s">
        <v>71</v>
      </c>
      <c r="G11" s="54"/>
      <c r="H11" s="55"/>
      <c r="I11" s="54"/>
      <c r="J11" s="54" t="s">
        <v>72</v>
      </c>
      <c r="K11" s="56"/>
    </row>
    <row r="12" spans="2:11" ht="3.75" customHeight="1" x14ac:dyDescent="0.25">
      <c r="B12" s="53"/>
      <c r="C12" s="54"/>
      <c r="D12" s="54"/>
      <c r="E12" s="54"/>
      <c r="F12" s="54"/>
      <c r="G12" s="54"/>
      <c r="H12" s="54"/>
      <c r="I12" s="54"/>
      <c r="J12" s="54"/>
      <c r="K12" s="56"/>
    </row>
    <row r="13" spans="2:11" ht="15.75" x14ac:dyDescent="0.25">
      <c r="B13" s="53"/>
      <c r="C13" s="54"/>
      <c r="D13" s="55"/>
      <c r="E13" s="54"/>
      <c r="F13" s="54" t="s">
        <v>73</v>
      </c>
      <c r="G13" s="54"/>
      <c r="H13" s="55"/>
      <c r="I13" s="54"/>
      <c r="J13" s="54" t="s">
        <v>74</v>
      </c>
      <c r="K13" s="56"/>
    </row>
    <row r="14" spans="2:11" ht="3.75" customHeight="1" x14ac:dyDescent="0.25">
      <c r="B14" s="53"/>
      <c r="C14" s="54"/>
      <c r="D14" s="54"/>
      <c r="E14" s="54"/>
      <c r="F14" s="54"/>
      <c r="G14" s="54"/>
      <c r="H14" s="54"/>
      <c r="I14" s="54"/>
      <c r="J14" s="54"/>
      <c r="K14" s="56"/>
    </row>
    <row r="15" spans="2:11" ht="15.75" x14ac:dyDescent="0.25">
      <c r="B15" s="53"/>
      <c r="C15" s="54"/>
      <c r="D15" s="55"/>
      <c r="E15" s="54"/>
      <c r="F15" s="54" t="s">
        <v>75</v>
      </c>
      <c r="G15" s="54"/>
      <c r="H15" s="55"/>
      <c r="I15" s="54"/>
      <c r="J15" s="54" t="s">
        <v>76</v>
      </c>
      <c r="K15" s="56"/>
    </row>
    <row r="16" spans="2:11" ht="3.75" customHeight="1" x14ac:dyDescent="0.25">
      <c r="B16" s="53"/>
      <c r="C16" s="54"/>
      <c r="D16" s="54"/>
      <c r="E16" s="54"/>
      <c r="F16" s="54"/>
      <c r="G16" s="54"/>
      <c r="H16" s="54"/>
      <c r="I16" s="54"/>
      <c r="J16" s="54"/>
      <c r="K16" s="56"/>
    </row>
    <row r="17" spans="2:11" ht="15.75" x14ac:dyDescent="0.25">
      <c r="B17" s="53"/>
      <c r="C17" s="54"/>
      <c r="D17" s="55"/>
      <c r="E17" s="54"/>
      <c r="F17" s="54" t="s">
        <v>77</v>
      </c>
      <c r="G17" s="54"/>
      <c r="H17" s="55"/>
      <c r="I17" s="54"/>
      <c r="J17" s="54" t="s">
        <v>78</v>
      </c>
      <c r="K17" s="56"/>
    </row>
    <row r="18" spans="2:11" ht="3.75" customHeight="1" x14ac:dyDescent="0.25">
      <c r="B18" s="53"/>
      <c r="C18" s="54"/>
      <c r="D18" s="54"/>
      <c r="E18" s="54"/>
      <c r="F18" s="54"/>
      <c r="G18" s="54"/>
      <c r="H18" s="54"/>
      <c r="I18" s="54"/>
      <c r="J18" s="54"/>
      <c r="K18" s="56"/>
    </row>
    <row r="19" spans="2:11" ht="15.75" x14ac:dyDescent="0.25">
      <c r="B19" s="53"/>
      <c r="C19" s="54"/>
      <c r="D19" s="55"/>
      <c r="E19" s="54"/>
      <c r="F19" s="54" t="s">
        <v>79</v>
      </c>
      <c r="G19" s="54"/>
      <c r="H19" s="55"/>
      <c r="I19" s="54"/>
      <c r="J19" s="54" t="s">
        <v>80</v>
      </c>
      <c r="K19" s="56"/>
    </row>
    <row r="20" spans="2:11" ht="9" customHeight="1" x14ac:dyDescent="0.25">
      <c r="B20" s="57"/>
      <c r="C20" s="58"/>
      <c r="D20" s="58"/>
      <c r="E20" s="58"/>
      <c r="F20" s="58"/>
      <c r="G20" s="58"/>
      <c r="H20" s="58"/>
      <c r="I20" s="58"/>
      <c r="J20" s="58"/>
      <c r="K20" s="59"/>
    </row>
    <row r="21" spans="2:11" ht="15.75" x14ac:dyDescent="0.25">
      <c r="B21" s="85" t="s">
        <v>81</v>
      </c>
      <c r="C21" s="86"/>
      <c r="D21" s="86"/>
      <c r="E21" s="86"/>
      <c r="F21" s="86"/>
      <c r="G21" s="86"/>
      <c r="H21" s="86"/>
      <c r="I21" s="86"/>
      <c r="J21" s="86"/>
      <c r="K21" s="87"/>
    </row>
    <row r="22" spans="2:11" ht="156.75" customHeight="1" x14ac:dyDescent="0.25">
      <c r="B22" s="106"/>
      <c r="C22" s="107"/>
      <c r="D22" s="107"/>
      <c r="E22" s="107"/>
      <c r="F22" s="107"/>
      <c r="G22" s="107"/>
      <c r="H22" s="107"/>
      <c r="I22" s="107"/>
      <c r="J22" s="107"/>
      <c r="K22" s="108"/>
    </row>
    <row r="23" spans="2:11" ht="15.75" x14ac:dyDescent="0.25">
      <c r="B23" s="85" t="s">
        <v>82</v>
      </c>
      <c r="C23" s="86"/>
      <c r="D23" s="86"/>
      <c r="E23" s="86"/>
      <c r="F23" s="86"/>
      <c r="G23" s="86"/>
      <c r="H23" s="86"/>
      <c r="I23" s="86"/>
      <c r="J23" s="86"/>
      <c r="K23" s="87"/>
    </row>
    <row r="24" spans="2:11" x14ac:dyDescent="0.25">
      <c r="B24" s="109"/>
      <c r="C24" s="110"/>
      <c r="D24" s="110"/>
      <c r="E24" s="110"/>
      <c r="F24" s="110"/>
      <c r="G24" s="110"/>
      <c r="H24" s="110"/>
      <c r="I24" s="110"/>
      <c r="J24" s="110"/>
      <c r="K24" s="111"/>
    </row>
    <row r="25" spans="2:11" ht="15.75" x14ac:dyDescent="0.25">
      <c r="B25" s="85" t="s">
        <v>83</v>
      </c>
      <c r="C25" s="86"/>
      <c r="D25" s="86"/>
      <c r="E25" s="86"/>
      <c r="F25" s="86"/>
      <c r="G25" s="86"/>
      <c r="H25" s="86"/>
      <c r="I25" s="86"/>
      <c r="J25" s="86"/>
      <c r="K25" s="87"/>
    </row>
    <row r="26" spans="2:11" x14ac:dyDescent="0.25">
      <c r="B26" s="82"/>
      <c r="C26" s="83"/>
      <c r="D26" s="83"/>
      <c r="E26" s="83"/>
      <c r="F26" s="83"/>
      <c r="G26" s="83"/>
      <c r="H26" s="83"/>
      <c r="I26" s="83"/>
      <c r="J26" s="83"/>
      <c r="K26" s="84"/>
    </row>
    <row r="27" spans="2:11" ht="15.75" x14ac:dyDescent="0.25">
      <c r="B27" s="85" t="s">
        <v>88</v>
      </c>
      <c r="C27" s="86"/>
      <c r="D27" s="86"/>
      <c r="E27" s="86"/>
      <c r="F27" s="86"/>
      <c r="G27" s="86"/>
      <c r="H27" s="86"/>
      <c r="I27" s="86"/>
      <c r="J27" s="86"/>
      <c r="K27" s="87"/>
    </row>
    <row r="28" spans="2:11" x14ac:dyDescent="0.25">
      <c r="B28" s="82"/>
      <c r="C28" s="83"/>
      <c r="D28" s="83"/>
      <c r="E28" s="83"/>
      <c r="F28" s="83"/>
      <c r="G28" s="83"/>
      <c r="H28" s="83"/>
      <c r="I28" s="83"/>
      <c r="J28" s="83"/>
      <c r="K28" s="84"/>
    </row>
    <row r="29" spans="2:11" ht="15.75" x14ac:dyDescent="0.25">
      <c r="B29" s="85" t="s">
        <v>84</v>
      </c>
      <c r="C29" s="86"/>
      <c r="D29" s="86"/>
      <c r="E29" s="86"/>
      <c r="F29" s="86"/>
      <c r="G29" s="86"/>
      <c r="H29" s="86"/>
      <c r="I29" s="86"/>
      <c r="J29" s="86"/>
      <c r="K29" s="87"/>
    </row>
    <row r="30" spans="2:11" ht="15.75" x14ac:dyDescent="0.25">
      <c r="B30" s="88"/>
      <c r="C30" s="88"/>
      <c r="D30" s="88"/>
      <c r="E30" s="88"/>
      <c r="F30" s="88"/>
      <c r="G30" s="88"/>
      <c r="H30" s="88"/>
      <c r="I30" s="88"/>
      <c r="J30" s="88"/>
      <c r="K30" s="88"/>
    </row>
  </sheetData>
  <mergeCells count="17">
    <mergeCell ref="B25:K25"/>
    <mergeCell ref="B2:E4"/>
    <mergeCell ref="F2:K2"/>
    <mergeCell ref="F3:K3"/>
    <mergeCell ref="F4:K4"/>
    <mergeCell ref="B5:K5"/>
    <mergeCell ref="B6:K6"/>
    <mergeCell ref="B7:K7"/>
    <mergeCell ref="B21:K21"/>
    <mergeCell ref="B22:K22"/>
    <mergeCell ref="B23:K23"/>
    <mergeCell ref="B24:K24"/>
    <mergeCell ref="B26:K26"/>
    <mergeCell ref="B27:K27"/>
    <mergeCell ref="B28:K28"/>
    <mergeCell ref="B29:K29"/>
    <mergeCell ref="B30:K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Población de Tuluá 2015 (Edad)</vt:lpstr>
      <vt:lpstr>Hogares (Estratos)</vt:lpstr>
      <vt:lpstr>Empresas (Tamaño)</vt:lpstr>
      <vt:lpstr>Cálculo de la muestra</vt:lpstr>
      <vt:lpstr>Matriz Perfil Competitivo (MPC)</vt:lpstr>
      <vt:lpstr>Ficha de puesto de trabajo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2016-06-10T02:26:07Z</dcterms:created>
  <dcterms:modified xsi:type="dcterms:W3CDTF">2017-10-30T09:42:40Z</dcterms:modified>
</cp:coreProperties>
</file>